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britishscienceassociation-my.sharepoint.com/personal/catherine_davies_britishscienceassociation_org/Documents/CREST/New website content/Secondary supporting resources/Curriculum mapping/"/>
    </mc:Choice>
  </mc:AlternateContent>
  <xr:revisionPtr revIDLastSave="2" documentId="8_{31D01A41-4156-4D67-B4F5-DBF1736CFF83}" xr6:coauthVersionLast="47" xr6:coauthVersionMax="47" xr10:uidLastSave="{397C3F0F-19D8-481E-9EAA-341E0BDE8356}"/>
  <bookViews>
    <workbookView xWindow="-110" yWindow="-110" windowWidth="19420" windowHeight="10300" activeTab="1" xr2:uid="{00000000-000D-0000-FFFF-FFFF00000000}"/>
  </bookViews>
  <sheets>
    <sheet name="Introduction" sheetId="1" r:id="rId1"/>
    <sheet name="Useful links" sheetId="2" r:id="rId2"/>
    <sheet name="CREST S1-3" sheetId="5" r:id="rId3"/>
    <sheet name="CREST N4&amp;5" sheetId="4" r:id="rId4"/>
    <sheet name="CREST S5-6" sheetId="3" r:id="rId5"/>
    <sheet name="N5 Assignment" sheetId="6" state="hidden" r:id="rId6"/>
    <sheet name="S5 Assignment " sheetId="7" state="hidden" r:id="rId7"/>
    <sheet name="S6 Project" sheetId="8" state="hidden" r:id="rId8"/>
    <sheet name="N5 Numeracy requirements" sheetId="9" state="hidden" r:id="rId9"/>
    <sheet name="Coverage of SNC" sheetId="10" state="hidden" r:id="rId10"/>
    <sheet name="Please do not alter" sheetId="11" state="hidden" r:id="rId11"/>
  </sheets>
  <definedNames>
    <definedName name="_xlnm._FilterDatabase" localSheetId="3" hidden="1">'CREST N4&amp;5'!$A$2:$J$65</definedName>
    <definedName name="_xlnm._FilterDatabase" localSheetId="2" hidden="1">'CREST S1-3'!$A$2:$L$65</definedName>
    <definedName name="_xlnm._FilterDatabase" localSheetId="4" hidden="1">'CREST S5-6'!$A$2:$M$65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5" roundtripDataSignature="AMtx7mjah4p6hjh+inNHVCFVbuQb/oQAww=="/>
    </ext>
  </extLst>
</workbook>
</file>

<file path=xl/calcChain.xml><?xml version="1.0" encoding="utf-8"?>
<calcChain xmlns="http://schemas.openxmlformats.org/spreadsheetml/2006/main">
  <c r="G65" i="5" l="1"/>
  <c r="G64" i="5"/>
  <c r="G63" i="5"/>
  <c r="G62" i="5"/>
  <c r="G61" i="5"/>
  <c r="G60" i="5"/>
  <c r="G59" i="5"/>
  <c r="G58" i="5"/>
  <c r="G57" i="5"/>
  <c r="G56" i="5"/>
  <c r="G54" i="5"/>
  <c r="G53" i="5"/>
  <c r="G52" i="5"/>
  <c r="G51" i="5"/>
  <c r="G50" i="5"/>
  <c r="G49" i="5"/>
  <c r="G48" i="5"/>
  <c r="G47" i="5"/>
  <c r="G46" i="5"/>
  <c r="G45" i="5"/>
  <c r="G43" i="5"/>
  <c r="G42" i="5"/>
  <c r="G41" i="5"/>
  <c r="G40" i="5"/>
  <c r="G39" i="5"/>
  <c r="G38" i="5"/>
  <c r="G37" i="5"/>
  <c r="G35" i="5"/>
  <c r="G34" i="5"/>
  <c r="G33" i="5"/>
  <c r="G32" i="5"/>
  <c r="G31" i="5"/>
  <c r="G29" i="5"/>
  <c r="G28" i="5"/>
  <c r="G27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65" i="4"/>
  <c r="G64" i="4"/>
  <c r="G63" i="4"/>
  <c r="G62" i="4"/>
  <c r="G61" i="4"/>
  <c r="G60" i="4"/>
  <c r="G59" i="4"/>
  <c r="G58" i="4"/>
  <c r="G57" i="4"/>
  <c r="G56" i="4"/>
  <c r="G54" i="4"/>
  <c r="G53" i="4"/>
  <c r="G52" i="4"/>
  <c r="G51" i="4"/>
  <c r="G50" i="4"/>
  <c r="G49" i="4"/>
  <c r="G48" i="4"/>
  <c r="G47" i="4"/>
  <c r="G46" i="4"/>
  <c r="G45" i="4"/>
  <c r="G43" i="4"/>
  <c r="G42" i="4"/>
  <c r="G41" i="4"/>
  <c r="G40" i="4"/>
  <c r="G39" i="4"/>
  <c r="G38" i="4"/>
  <c r="G37" i="4"/>
  <c r="G35" i="4"/>
  <c r="G34" i="4"/>
  <c r="G33" i="4"/>
  <c r="G32" i="4"/>
  <c r="G31" i="4"/>
  <c r="G29" i="4"/>
  <c r="G28" i="4"/>
  <c r="G27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65" i="3"/>
  <c r="G64" i="3"/>
  <c r="G63" i="3"/>
  <c r="G62" i="3"/>
  <c r="G61" i="3"/>
  <c r="G60" i="3"/>
  <c r="G59" i="3"/>
  <c r="G58" i="3"/>
  <c r="G57" i="3"/>
  <c r="G56" i="3"/>
  <c r="G54" i="3"/>
  <c r="G53" i="3"/>
  <c r="G52" i="3"/>
  <c r="G51" i="3"/>
  <c r="G50" i="3"/>
  <c r="G49" i="3"/>
  <c r="G48" i="3"/>
  <c r="G47" i="3"/>
  <c r="G46" i="3"/>
  <c r="G45" i="3"/>
  <c r="G43" i="3"/>
  <c r="G42" i="3"/>
  <c r="G41" i="3"/>
  <c r="G40" i="3"/>
  <c r="G39" i="3"/>
  <c r="G38" i="3"/>
  <c r="G37" i="3"/>
  <c r="G35" i="3"/>
  <c r="G34" i="3"/>
  <c r="G33" i="3"/>
  <c r="G32" i="3"/>
  <c r="G31" i="3"/>
  <c r="G29" i="3"/>
  <c r="G28" i="3"/>
  <c r="G27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F37" i="10"/>
  <c r="D37" i="10"/>
  <c r="F36" i="10"/>
  <c r="D36" i="10"/>
  <c r="F35" i="10"/>
  <c r="D35" i="10"/>
  <c r="B35" i="10"/>
  <c r="F34" i="10"/>
  <c r="D34" i="10"/>
  <c r="B34" i="10"/>
  <c r="F33" i="10"/>
  <c r="D33" i="10"/>
  <c r="B33" i="10"/>
  <c r="F32" i="10"/>
  <c r="D32" i="10"/>
  <c r="B32" i="10"/>
  <c r="F31" i="10"/>
  <c r="D31" i="10"/>
  <c r="B31" i="10"/>
  <c r="F30" i="10"/>
  <c r="D30" i="10"/>
  <c r="B30" i="10"/>
  <c r="F25" i="10"/>
  <c r="F24" i="10"/>
  <c r="F23" i="10"/>
  <c r="F22" i="10"/>
  <c r="D22" i="10"/>
  <c r="B22" i="10"/>
  <c r="F21" i="10"/>
  <c r="D21" i="10"/>
  <c r="B21" i="10"/>
  <c r="F20" i="10"/>
  <c r="D20" i="10"/>
  <c r="B20" i="10"/>
  <c r="F19" i="10"/>
  <c r="D19" i="10"/>
  <c r="B19" i="10"/>
  <c r="F12" i="10"/>
  <c r="D12" i="10"/>
  <c r="F11" i="10"/>
  <c r="D11" i="10"/>
  <c r="B11" i="10"/>
  <c r="F10" i="10"/>
  <c r="D10" i="10"/>
  <c r="B10" i="10"/>
  <c r="F9" i="10"/>
  <c r="D9" i="10"/>
  <c r="B9" i="10"/>
  <c r="F8" i="10"/>
  <c r="D8" i="10"/>
  <c r="B8" i="10"/>
  <c r="F7" i="10"/>
  <c r="D7" i="10"/>
  <c r="B7" i="10"/>
  <c r="F6" i="10"/>
  <c r="D6" i="10"/>
  <c r="B6" i="10"/>
  <c r="F5" i="10"/>
  <c r="D5" i="10"/>
  <c r="B5" i="10"/>
</calcChain>
</file>

<file path=xl/sharedStrings.xml><?xml version="1.0" encoding="utf-8"?>
<sst xmlns="http://schemas.openxmlformats.org/spreadsheetml/2006/main" count="922" uniqueCount="352">
  <si>
    <t>Useful links for getting started</t>
  </si>
  <si>
    <t>Link descriptor</t>
  </si>
  <si>
    <t>Link</t>
  </si>
  <si>
    <t>CREST Awards home page</t>
  </si>
  <si>
    <t>https://www.crestawards.org</t>
  </si>
  <si>
    <t>CREST Awards Help Centre</t>
  </si>
  <si>
    <t>https://help.crestawards.org/portal/kb/crest-awards/01-getting-started</t>
  </si>
  <si>
    <t>Bronze Award teacher guide</t>
  </si>
  <si>
    <t>https://secondarylibrary.crestawards.org/teacher-guide-bronze/62444158</t>
  </si>
  <si>
    <t>Bronze Award student workbook</t>
  </si>
  <si>
    <t>https://secondarylibrary.crestawards.org/crest-bronze-workbook/62639482</t>
  </si>
  <si>
    <t>Bronze Award student profile form</t>
  </si>
  <si>
    <t>https://secondarylibrary.crestawards.org/crest-student-profile-form/62632654</t>
  </si>
  <si>
    <t>Silver Award student guide</t>
  </si>
  <si>
    <t>https://secondarylibrary.crestawards.org/student-guide-silver/62444085</t>
  </si>
  <si>
    <t>Silver Award student profile form</t>
  </si>
  <si>
    <t>Silver Award criteria guidance</t>
  </si>
  <si>
    <t>https://help.crestawards.org/portal/kb/articles/crest-silver-criteria-guidance</t>
  </si>
  <si>
    <t>Gold Award student guide</t>
  </si>
  <si>
    <t>https://secondarylibrary.crestawards.org/student-guide-gold/62444084</t>
  </si>
  <si>
    <t>Gold Award profile form</t>
  </si>
  <si>
    <t>Gold Award criteria guidance</t>
  </si>
  <si>
    <t>https://help.crestawards.org/portal/kb/articles/crest-gold-criteria-guidance</t>
  </si>
  <si>
    <t>Generating questions for CREST resource</t>
  </si>
  <si>
    <t>https://secondarylibrary.crestawards.org/question-generation-for-crest/63555574</t>
  </si>
  <si>
    <t>Curriculum for Excellence - Sciences: experiences and outcomes</t>
  </si>
  <si>
    <t>https://education.gov.scot/media/jcxpmwd5/sciences-eo.pdf</t>
  </si>
  <si>
    <t>Benchmarks for Sciences (2017)</t>
  </si>
  <si>
    <t>https://education.gov.scot/nih/Documents/SciencesBenchmarksPDF.pdf</t>
  </si>
  <si>
    <t>Skills for learning, life and work framework</t>
  </si>
  <si>
    <t>https://www.sqa.org.uk/sqa/63101.html</t>
  </si>
  <si>
    <t>Evaluation of the Scottish Baccalaureate</t>
  </si>
  <si>
    <t>https://www.sqa.org.uk/sqa/files_ccc/EvaluationofBaccalaureatesYear1.pdf</t>
  </si>
  <si>
    <t>Biology S1-3</t>
  </si>
  <si>
    <t>Chemistry S1-3</t>
  </si>
  <si>
    <t>Physics  S1-3</t>
  </si>
  <si>
    <t xml:space="preserve">Topics </t>
  </si>
  <si>
    <t>Other key words</t>
  </si>
  <si>
    <t>Challenge name</t>
  </si>
  <si>
    <t>Bronze</t>
  </si>
  <si>
    <t>Silver</t>
  </si>
  <si>
    <t>Gold</t>
  </si>
  <si>
    <t>Potential for investigative assessment</t>
  </si>
  <si>
    <t>Potential use of specialist equipment or materials</t>
  </si>
  <si>
    <t>Body systems and cells</t>
  </si>
  <si>
    <t>Food tests</t>
  </si>
  <si>
    <t>Forces</t>
  </si>
  <si>
    <t>Tension</t>
  </si>
  <si>
    <t>Yes</t>
  </si>
  <si>
    <t>Strength, stress, strain</t>
  </si>
  <si>
    <t>Properties and uses of substances</t>
  </si>
  <si>
    <t>Chromatography, solvents, reflection</t>
  </si>
  <si>
    <t>Chromatography</t>
  </si>
  <si>
    <t>Starch</t>
  </si>
  <si>
    <t>Light microscope</t>
  </si>
  <si>
    <t>Chromatography, colorimetry</t>
  </si>
  <si>
    <t>Energy sources and sustainability</t>
  </si>
  <si>
    <t>Energy transfer, insulation</t>
  </si>
  <si>
    <t>Density</t>
  </si>
  <si>
    <t>Friction, energy changes on deformation</t>
  </si>
  <si>
    <t>Space</t>
  </si>
  <si>
    <t>Rockets</t>
  </si>
  <si>
    <t>Model rocket kit</t>
  </si>
  <si>
    <t>Nutrition, fat, salt</t>
  </si>
  <si>
    <t>Chemical changes</t>
  </si>
  <si>
    <t>Titration, bromine water, gravimetric analysis</t>
  </si>
  <si>
    <t>Titration</t>
  </si>
  <si>
    <t>Reaction times</t>
  </si>
  <si>
    <t>How strong is the sun’s UV radiation?</t>
  </si>
  <si>
    <t>Climate change, air pollution</t>
  </si>
  <si>
    <t>Cooling</t>
  </si>
  <si>
    <t>Investigate the froth on fizzy drinks</t>
  </si>
  <si>
    <t>Speed</t>
  </si>
  <si>
    <t>Light gates</t>
  </si>
  <si>
    <t>Make and test pain relief, chromatography</t>
  </si>
  <si>
    <t>Mixtures, alcohol, distillation</t>
  </si>
  <si>
    <t>Measuring the properties of climbing ropes</t>
  </si>
  <si>
    <t>Earth's materials</t>
  </si>
  <si>
    <t>pH scale</t>
  </si>
  <si>
    <t>Testing for ions</t>
  </si>
  <si>
    <t>Other</t>
  </si>
  <si>
    <t>Health, dehydration, food tests</t>
  </si>
  <si>
    <t>Testing for glucose and salt, titration</t>
  </si>
  <si>
    <t>Food tests, titration</t>
  </si>
  <si>
    <t>Processes of the planet</t>
  </si>
  <si>
    <t>Fertilisers, plant growth</t>
  </si>
  <si>
    <t>Nutrients</t>
  </si>
  <si>
    <t>Compost and seed trays</t>
  </si>
  <si>
    <t>Accuracy</t>
  </si>
  <si>
    <t>Quality control of mixtures</t>
  </si>
  <si>
    <t>Topical science</t>
  </si>
  <si>
    <t>Forensic science</t>
  </si>
  <si>
    <t>Iodine vapour</t>
  </si>
  <si>
    <t>Evaporation</t>
  </si>
  <si>
    <t>Variety of fabrics</t>
  </si>
  <si>
    <t>Cancer, health</t>
  </si>
  <si>
    <t>Vibrations and waves</t>
  </si>
  <si>
    <t>Electromagnetic spectrum, reflection, scattering, absorption</t>
  </si>
  <si>
    <t>Teeth, digestion</t>
  </si>
  <si>
    <t>Bacterial growth</t>
  </si>
  <si>
    <t>Liquids and gases, pressure</t>
  </si>
  <si>
    <t>Agar plates</t>
  </si>
  <si>
    <t>Water</t>
  </si>
  <si>
    <t>Oral rehydration salts</t>
  </si>
  <si>
    <t>What fabric should you use to make a duvet?</t>
  </si>
  <si>
    <t>Fermentation</t>
  </si>
  <si>
    <t>Variety of flours (including gluten-free) and yeasts</t>
  </si>
  <si>
    <t>Energy</t>
  </si>
  <si>
    <t>Variety of foods</t>
  </si>
  <si>
    <t>Brittle</t>
  </si>
  <si>
    <t>Variety of crisps (including skin-on types)</t>
  </si>
  <si>
    <t>Strength</t>
  </si>
  <si>
    <t>Gas exchange systems</t>
  </si>
  <si>
    <t>Hair</t>
  </si>
  <si>
    <t>Hair samples and light microscopes</t>
  </si>
  <si>
    <t>Environment</t>
  </si>
  <si>
    <t>Renewable energy</t>
  </si>
  <si>
    <t>Hair dryers or fans</t>
  </si>
  <si>
    <t>No</t>
  </si>
  <si>
    <t>Biology N4&amp;5</t>
  </si>
  <si>
    <t>Chemistry N4&amp;5</t>
  </si>
  <si>
    <t>Physics N4&amp;5</t>
  </si>
  <si>
    <t>Mathematics</t>
  </si>
  <si>
    <t>Link to required/ core practicals</t>
  </si>
  <si>
    <t>Multicellular organisms</t>
  </si>
  <si>
    <t>Non-communicable disease, diabetes, high blood pressure, diet</t>
  </si>
  <si>
    <t>Dynamics</t>
  </si>
  <si>
    <t>Stretching forces, elastic/inelastic</t>
  </si>
  <si>
    <t>Aerodynamics, air resistance, acceleration, velocity</t>
  </si>
  <si>
    <t>Strength, stretching forces</t>
  </si>
  <si>
    <t>Chemistry in society</t>
  </si>
  <si>
    <t>Paint, solvents, formulations</t>
  </si>
  <si>
    <t>Cell biology</t>
  </si>
  <si>
    <t>Anaerobic respiration</t>
  </si>
  <si>
    <t>Renewable and non-renewable, energy efficiency</t>
  </si>
  <si>
    <t>Caffeine, tannin, fluoride</t>
  </si>
  <si>
    <t>Protein precipitation, spectroscopy</t>
  </si>
  <si>
    <t>Non-communicable disease, cancer</t>
  </si>
  <si>
    <t>Waves</t>
  </si>
  <si>
    <t>Electromagnetic spectrum, UV, SPF</t>
  </si>
  <si>
    <t>Food tests, microscope</t>
  </si>
  <si>
    <t>Chromatography, TLC plates</t>
  </si>
  <si>
    <t>Rf values</t>
  </si>
  <si>
    <t>Painkillers, discovery and development of drugs</t>
  </si>
  <si>
    <t>Chromatography, colorimetry, functional groups, pure</t>
  </si>
  <si>
    <t>DNA, electrophoresis</t>
  </si>
  <si>
    <t>Thermal insulation, dissipation of energy</t>
  </si>
  <si>
    <t>Properties of matter</t>
  </si>
  <si>
    <t>Thermal insulators</t>
  </si>
  <si>
    <t>Chemical changes and structure</t>
  </si>
  <si>
    <t>Measure densities</t>
  </si>
  <si>
    <t>Energy efficiency, energy transfers, energy dissipation</t>
  </si>
  <si>
    <t>Chromatography, spectrometry, solvents</t>
  </si>
  <si>
    <t>Newton's laws, F = ma, decelerations on roads, safety</t>
  </si>
  <si>
    <t>F = ma</t>
  </si>
  <si>
    <t>Force, mass, acceleration</t>
  </si>
  <si>
    <t>Combustion</t>
  </si>
  <si>
    <t>Thrust, acceleration, velocity, gravitational field strength</t>
  </si>
  <si>
    <t>Heart disease and diet</t>
  </si>
  <si>
    <t>Titration, bromine water</t>
  </si>
  <si>
    <t>Titration calculations</t>
  </si>
  <si>
    <t>Food tests, starch</t>
  </si>
  <si>
    <t>Colorimeter</t>
  </si>
  <si>
    <t>Calibration curve</t>
  </si>
  <si>
    <t>Electricity</t>
  </si>
  <si>
    <t>Circuits, components</t>
  </si>
  <si>
    <t>Interpret graphs</t>
  </si>
  <si>
    <t>Electromagnetic spectrum, UV</t>
  </si>
  <si>
    <t>Fuel cells, electrochemical, equilibria</t>
  </si>
  <si>
    <t>Life on Earth</t>
  </si>
  <si>
    <t>Palm oil, climate change, availability of water</t>
  </si>
  <si>
    <t>Pressure, gas, liquid</t>
  </si>
  <si>
    <t>Half-life, logorithms, exponential</t>
  </si>
  <si>
    <t>Momentum, energy transfer, crumple zones</t>
  </si>
  <si>
    <r>
      <t>Momentum, GPE = mgh; KE = 0.5mv</t>
    </r>
    <r>
      <rPr>
        <vertAlign val="superscript"/>
        <sz val="11"/>
        <color rgb="FF000000"/>
        <rFont val="Gotham"/>
      </rPr>
      <t>2</t>
    </r>
    <r>
      <rPr>
        <sz val="11"/>
        <color rgb="FF000000"/>
        <rFont val="Gotham"/>
      </rPr>
      <t>, F = ma</t>
    </r>
  </si>
  <si>
    <t>Absorption, diffusion, active transport</t>
  </si>
  <si>
    <t>Rollercoaster, energy changes, forces and motion, Newton's laws</t>
  </si>
  <si>
    <r>
      <t>GPE = mgh; KE = 0.5mv</t>
    </r>
    <r>
      <rPr>
        <vertAlign val="superscript"/>
        <sz val="11"/>
        <color rgb="FF000000"/>
        <rFont val="Gotham"/>
      </rPr>
      <t>2</t>
    </r>
  </si>
  <si>
    <t>Nature's chemistry</t>
  </si>
  <si>
    <t>Chromatography, pure</t>
  </si>
  <si>
    <t>Spectrophotometry, breathaliser, alcohol</t>
  </si>
  <si>
    <t>Density, specific gravity</t>
  </si>
  <si>
    <t>Waste management</t>
  </si>
  <si>
    <t>Atmospheric pollutants, pH, dilute, acid, acid rain</t>
  </si>
  <si>
    <t>Impact of environmental changes, waste management, indicator species</t>
  </si>
  <si>
    <t>Obtaining potable water</t>
  </si>
  <si>
    <t>Homeostasis, kidneys</t>
  </si>
  <si>
    <t>Chemical analysis</t>
  </si>
  <si>
    <t>Salt, glucose</t>
  </si>
  <si>
    <t>Ion deficiency, plant growth</t>
  </si>
  <si>
    <t>Haber process, NPK fertilisers, salt</t>
  </si>
  <si>
    <t>Produce a pure, dry salt</t>
  </si>
  <si>
    <t>Titration, spectrometry</t>
  </si>
  <si>
    <t>Variation, fingerprints</t>
  </si>
  <si>
    <t>Spectroscopy</t>
  </si>
  <si>
    <t>Electromagnetic spectrum, reflection, UV</t>
  </si>
  <si>
    <t>Microscopes</t>
  </si>
  <si>
    <t>Titration calculation</t>
  </si>
  <si>
    <t>Calculate SPF</t>
  </si>
  <si>
    <t>Enzymes, effect of pH, temperature</t>
  </si>
  <si>
    <t>Inhibit bacterial growth, fermentation</t>
  </si>
  <si>
    <t>pH, alcohol concentration, spectroscopy</t>
  </si>
  <si>
    <t>Area of a circle</t>
  </si>
  <si>
    <t>Bacterial growth, zones of inhibition</t>
  </si>
  <si>
    <t>Material properties, thermal, SHC</t>
  </si>
  <si>
    <t>Energy transfer, material properties, thermal</t>
  </si>
  <si>
    <t>Immune response, allergy, coeliac, yeast</t>
  </si>
  <si>
    <t>Measurement of energy transfers</t>
  </si>
  <si>
    <t>The structure of matter</t>
  </si>
  <si>
    <t>Specific heat capacity, calorimeter</t>
  </si>
  <si>
    <t>Elasticity, brittle, bending</t>
  </si>
  <si>
    <t>Food tests, fat, salt</t>
  </si>
  <si>
    <t>Stretching forces, elastic/inelastic, strength</t>
  </si>
  <si>
    <t>Pulse, heart rate, fitness, exercise, non-communicable disease</t>
  </si>
  <si>
    <t>Microscope, protein</t>
  </si>
  <si>
    <t>Magnification</t>
  </si>
  <si>
    <t>Microscope</t>
  </si>
  <si>
    <t>Culturing microorganisms</t>
  </si>
  <si>
    <t>Zone of inhibition</t>
  </si>
  <si>
    <t>Microscope, bacterial growth, zone of inhibition</t>
  </si>
  <si>
    <t>Biology S5-6</t>
  </si>
  <si>
    <t>Chemistry S5-6</t>
  </si>
  <si>
    <t>Physics S5-6</t>
  </si>
  <si>
    <t>Potential for project skills assessment</t>
  </si>
  <si>
    <t>Mathematics skills</t>
  </si>
  <si>
    <t>Possible use of apparatus and techniques</t>
  </si>
  <si>
    <t>Investigative biology</t>
  </si>
  <si>
    <t>Qualitative reagents</t>
  </si>
  <si>
    <t>Use of qualitative reagents</t>
  </si>
  <si>
    <t>Stress, strain, tension, Young's Modulus</t>
  </si>
  <si>
    <t>Stress-strain graphs</t>
  </si>
  <si>
    <t>Our dynamic universe</t>
  </si>
  <si>
    <t>Aerodynamics, forces</t>
  </si>
  <si>
    <t>Stress, strain, tension</t>
  </si>
  <si>
    <t>Organic and instrumental analysis</t>
  </si>
  <si>
    <t>Infrared, x-ray</t>
  </si>
  <si>
    <t>Electromagnetism</t>
  </si>
  <si>
    <t>X-ray, infrared, wavelength</t>
  </si>
  <si>
    <t>Cells and proteins</t>
  </si>
  <si>
    <t>Microorganisms</t>
  </si>
  <si>
    <t>Aseptic techniques</t>
  </si>
  <si>
    <t>Electromagnetic spectrum, UV, reflection, scattering, absorption</t>
  </si>
  <si>
    <t>Stress, strain, thermal</t>
  </si>
  <si>
    <t>Magnification formula</t>
  </si>
  <si>
    <t>Light microscope and graticule</t>
  </si>
  <si>
    <t>Researching chemistry</t>
  </si>
  <si>
    <t>Chromatography, colorimetry, functional groups</t>
  </si>
  <si>
    <t>Infrared absorption and gas chromatography</t>
  </si>
  <si>
    <t>Metabolism and survival</t>
  </si>
  <si>
    <t>Homeostasis</t>
  </si>
  <si>
    <t>Thermal physics</t>
  </si>
  <si>
    <t>Density, purity</t>
  </si>
  <si>
    <t>Calculate energy efficiency</t>
  </si>
  <si>
    <t>Use appropriate digital instruments</t>
  </si>
  <si>
    <t>Identification of production</t>
  </si>
  <si>
    <t>Forces and motion</t>
  </si>
  <si>
    <t>Calculations of momentum, circular motion, energy, work, power</t>
  </si>
  <si>
    <t>Physical chemistry</t>
  </si>
  <si>
    <t>Titration, using a burette and pipette</t>
  </si>
  <si>
    <t>Colorimetry</t>
  </si>
  <si>
    <t>Record quantitative measurements</t>
  </si>
  <si>
    <t>Components, PCB, oscilloscope</t>
  </si>
  <si>
    <t>Student's t-test</t>
  </si>
  <si>
    <t>Oscilloscope</t>
  </si>
  <si>
    <t>Components, soldering</t>
  </si>
  <si>
    <t>Use calipers and micrometers</t>
  </si>
  <si>
    <t>Electrochemical cells</t>
  </si>
  <si>
    <t>Electrode potentials</t>
  </si>
  <si>
    <t>Set up electrochemical cells</t>
  </si>
  <si>
    <t>Sustainability and interdependence</t>
  </si>
  <si>
    <t>Humans</t>
  </si>
  <si>
    <t>Air pollution</t>
  </si>
  <si>
    <t>Henry's law, pressure, half life</t>
  </si>
  <si>
    <t>Logorithms, exponential, half-life</t>
  </si>
  <si>
    <t>Forces and motion, momentum, energy</t>
  </si>
  <si>
    <t>Acceleration, velocity, force and motion</t>
  </si>
  <si>
    <t>Cell membranes</t>
  </si>
  <si>
    <t>Qualitative chemistry - testing for ions</t>
  </si>
  <si>
    <t>Visking tubing to investigate absorption rate</t>
  </si>
  <si>
    <t>Forces and motion, energy</t>
  </si>
  <si>
    <t>Manufacture drugs, aspirin, purity</t>
  </si>
  <si>
    <t>Percentage yield, atom economy</t>
  </si>
  <si>
    <t>Chromatography, spectroscopy</t>
  </si>
  <si>
    <t>Alcohol</t>
  </si>
  <si>
    <t>Absorption peaks</t>
  </si>
  <si>
    <t>Infra-red spectroscopy</t>
  </si>
  <si>
    <t>Young's modulus</t>
  </si>
  <si>
    <t>pH, dilute, concentrated, acid identification</t>
  </si>
  <si>
    <t>pH monitoring, titration using a burette and pipette</t>
  </si>
  <si>
    <t>Titration, using burette and pipette</t>
  </si>
  <si>
    <t>Qualitative chemistry - testing for ions, testing for glucose</t>
  </si>
  <si>
    <t>Nutrient cycles</t>
  </si>
  <si>
    <t>Carry out a serial dilution</t>
  </si>
  <si>
    <t>Titration, formulation, qualitative and quantitative chemistry, spectrometry</t>
  </si>
  <si>
    <t>Organisms and evolution</t>
  </si>
  <si>
    <t>Variation</t>
  </si>
  <si>
    <t>Enzymes</t>
  </si>
  <si>
    <t>y=mx+ C represents a linear relationship</t>
  </si>
  <si>
    <t>Record a range of quantitative measurements</t>
  </si>
  <si>
    <t>Protein</t>
  </si>
  <si>
    <t>Growth rate of an organism</t>
  </si>
  <si>
    <t>Strength, stiffness, thermal conductivity</t>
  </si>
  <si>
    <t>Thermal resistivity, TOG, energy</t>
  </si>
  <si>
    <t>Energy required for temperature change/SHC</t>
  </si>
  <si>
    <t>mcΔθ</t>
  </si>
  <si>
    <t>Brittle, strength</t>
  </si>
  <si>
    <t>Saturated fats, salt</t>
  </si>
  <si>
    <t>Represent and interpret a range of data</t>
  </si>
  <si>
    <t>Strength, strain, stress</t>
  </si>
  <si>
    <t>Heart rate, exercise, fitness</t>
  </si>
  <si>
    <t>Protein, light microscope</t>
  </si>
  <si>
    <t>Climate change, alternative fuels</t>
  </si>
  <si>
    <t>Antimicrobial substances</t>
  </si>
  <si>
    <t>Please be aware: This is a series of 'countif' tables linked to the other tabs. Any changes made to those tabs will appear in these tables.</t>
  </si>
  <si>
    <t>S5-6</t>
  </si>
  <si>
    <t>Biology</t>
  </si>
  <si>
    <t>Total</t>
  </si>
  <si>
    <t>Chemistry</t>
  </si>
  <si>
    <t>Physics</t>
  </si>
  <si>
    <t>DNA and the genome</t>
  </si>
  <si>
    <t>Chemical changes and Structure</t>
  </si>
  <si>
    <t>Particles and waves</t>
  </si>
  <si>
    <t>Rotational motion and astrophysics</t>
  </si>
  <si>
    <t>Inorganic chemistry</t>
  </si>
  <si>
    <t>Quanta and waves</t>
  </si>
  <si>
    <t>Units, prefixes and uncertainties</t>
  </si>
  <si>
    <t>S4-5</t>
  </si>
  <si>
    <t>Cell Biology</t>
  </si>
  <si>
    <t>Radiation</t>
  </si>
  <si>
    <t>S1-3</t>
  </si>
  <si>
    <t>Biodiversity and interdependence</t>
  </si>
  <si>
    <t>Electricity (electrochemical)</t>
  </si>
  <si>
    <t>Inheritance</t>
  </si>
  <si>
    <t>Topics in S5-6 Biology</t>
  </si>
  <si>
    <t>Topic in S1-3 Biology</t>
  </si>
  <si>
    <t>Do not move these as they are  linked to drop down lists!</t>
  </si>
  <si>
    <t xml:space="preserve">Big Topics </t>
  </si>
  <si>
    <t>Sub divided into:</t>
  </si>
  <si>
    <t>Planet Earth</t>
  </si>
  <si>
    <t>Biological systems</t>
  </si>
  <si>
    <t>Topics in S5-6 Chemistry</t>
  </si>
  <si>
    <t>Topics in S1-3 Chemistry</t>
  </si>
  <si>
    <t>Big Topics</t>
  </si>
  <si>
    <t>Materials</t>
  </si>
  <si>
    <t>Topics in S5-6 Physics</t>
  </si>
  <si>
    <t>Topics in S1-3 Physics</t>
  </si>
  <si>
    <t>Big topics</t>
  </si>
  <si>
    <t>Energy and sustainability</t>
  </si>
  <si>
    <t>Forces, electricity and Waves</t>
  </si>
  <si>
    <t>Topics in N4-5 Biology</t>
  </si>
  <si>
    <t>Topics in N4-5 Chemistry</t>
  </si>
  <si>
    <t>Topics in KS4 Physics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</si>
</sst>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rgb="FF000000"/>
      <name val="Calibri"/>
    </font>
    <font>
      <sz val="11"/>
      <color theme="1"/>
      <name val="Calibri"/>
      <family val="2"/>
    </font>
    <font>
      <sz val="24"/>
      <color theme="1"/>
      <name val="Calibri"/>
      <family val="2"/>
    </font>
    <font>
      <sz val="14"/>
      <color theme="1"/>
      <name val="Calibri"/>
      <family val="2"/>
    </font>
    <font>
      <sz val="14"/>
      <name val="Calibri"/>
      <family val="2"/>
    </font>
    <font>
      <b/>
      <sz val="24"/>
      <color theme="1"/>
      <name val="Calibri"/>
      <family val="2"/>
    </font>
    <font>
      <b/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1"/>
      <color rgb="FF000000"/>
      <name val="Gotham"/>
    </font>
    <font>
      <sz val="11"/>
      <color rgb="FF000000"/>
      <name val="Gotham"/>
    </font>
    <font>
      <sz val="11"/>
      <name val="Gotham"/>
    </font>
    <font>
      <sz val="11"/>
      <color rgb="FFFF0000"/>
      <name val="Gotham"/>
    </font>
    <font>
      <b/>
      <sz val="11"/>
      <color rgb="FFFF0000"/>
      <name val="Gotham"/>
    </font>
    <font>
      <b/>
      <sz val="11"/>
      <color theme="1"/>
      <name val="Gotham"/>
    </font>
    <font>
      <sz val="11"/>
      <color rgb="FF333333"/>
      <name val="Gotham"/>
    </font>
    <font>
      <b/>
      <sz val="11"/>
      <color rgb="FF333333"/>
      <name val="Gotham"/>
    </font>
    <font>
      <u/>
      <sz val="11"/>
      <color rgb="FF0000FF"/>
      <name val="Gotham"/>
    </font>
    <font>
      <u/>
      <sz val="11"/>
      <color theme="10"/>
      <name val="Gotham"/>
    </font>
    <font>
      <b/>
      <sz val="11"/>
      <color rgb="FFFFFFFF"/>
      <name val="Gotham"/>
    </font>
    <font>
      <b/>
      <sz val="11"/>
      <name val="Gotham"/>
    </font>
    <font>
      <vertAlign val="superscript"/>
      <sz val="11"/>
      <color rgb="FF000000"/>
      <name val="Gotham"/>
    </font>
    <font>
      <u/>
      <sz val="11"/>
      <name val="Gotham"/>
    </font>
  </fonts>
  <fills count="18">
    <fill>
      <patternFill patternType="none"/>
    </fill>
    <fill>
      <patternFill patternType="gray125"/>
    </fill>
    <fill>
      <patternFill patternType="solid">
        <fgColor rgb="FFF1C232"/>
        <bgColor rgb="FFF1C232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E36C09"/>
        <bgColor rgb="FFE36C09"/>
      </patternFill>
    </fill>
    <fill>
      <patternFill patternType="solid">
        <fgColor rgb="FF00A6A2"/>
        <bgColor rgb="FF00A6A2"/>
      </patternFill>
    </fill>
    <fill>
      <patternFill patternType="solid">
        <fgColor rgb="FFE69138"/>
        <bgColor rgb="FFE69138"/>
      </patternFill>
    </fill>
    <fill>
      <patternFill patternType="solid">
        <fgColor rgb="FF999999"/>
        <bgColor rgb="FF999999"/>
      </patternFill>
    </fill>
    <fill>
      <patternFill patternType="solid">
        <fgColor rgb="FFFFD966"/>
        <bgColor rgb="FFFFD966"/>
      </patternFill>
    </fill>
    <fill>
      <patternFill patternType="solid">
        <fgColor rgb="FFDAEEF3"/>
        <bgColor rgb="FFDAEEF3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rgb="FF00FF00"/>
        <bgColor rgb="FF00FF00"/>
      </patternFill>
    </fill>
    <fill>
      <patternFill patternType="solid">
        <fgColor rgb="FFCCC0D9"/>
        <bgColor rgb="FFCCC0D9"/>
      </patternFill>
    </fill>
    <fill>
      <patternFill patternType="solid">
        <fgColor rgb="FFE5B8B7"/>
        <bgColor rgb="FFE5B8B7"/>
      </patternFill>
    </fill>
  </fills>
  <borders count="5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56">
    <xf numFmtId="0" fontId="0" fillId="0" borderId="0" xfId="0"/>
    <xf numFmtId="0" fontId="1" fillId="0" borderId="0" xfId="0" applyFont="1"/>
    <xf numFmtId="0" fontId="1" fillId="0" borderId="0" xfId="0" applyFont="1" applyAlignment="1">
      <alignment vertical="top"/>
    </xf>
    <xf numFmtId="0" fontId="3" fillId="0" borderId="0" xfId="0" applyFont="1"/>
    <xf numFmtId="0" fontId="4" fillId="0" borderId="0" xfId="0" applyFont="1"/>
    <xf numFmtId="0" fontId="9" fillId="0" borderId="0" xfId="0" applyFont="1"/>
    <xf numFmtId="0" fontId="8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12" fillId="16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17" borderId="1" xfId="0" applyFont="1" applyFill="1" applyBorder="1" applyAlignment="1">
      <alignment vertical="center"/>
    </xf>
    <xf numFmtId="0" fontId="12" fillId="17" borderId="47" xfId="0" applyFont="1" applyFill="1" applyBorder="1" applyAlignment="1">
      <alignment vertic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9" fillId="0" borderId="12" xfId="0" applyFont="1" applyBorder="1" applyAlignment="1">
      <alignment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7" xfId="0" applyFont="1" applyBorder="1" applyAlignment="1">
      <alignment vertical="center" wrapText="1"/>
    </xf>
    <xf numFmtId="0" fontId="9" fillId="0" borderId="18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5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9" fillId="0" borderId="1" xfId="0" applyFont="1" applyBorder="1" applyAlignment="1">
      <alignment vertical="center" wrapText="1"/>
    </xf>
    <xf numFmtId="0" fontId="17" fillId="0" borderId="1" xfId="1" applyFont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8" fillId="12" borderId="3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left" vertical="center" wrapText="1"/>
    </xf>
    <xf numFmtId="0" fontId="9" fillId="14" borderId="7" xfId="0" applyFont="1" applyFill="1" applyBorder="1" applyAlignment="1">
      <alignment horizontal="center" vertical="center"/>
    </xf>
    <xf numFmtId="0" fontId="9" fillId="14" borderId="9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left" vertical="center" wrapText="1"/>
    </xf>
    <xf numFmtId="0" fontId="9" fillId="14" borderId="12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left" vertical="center" wrapText="1"/>
    </xf>
    <xf numFmtId="0" fontId="9" fillId="14" borderId="17" xfId="0" applyFont="1" applyFill="1" applyBorder="1" applyAlignment="1">
      <alignment horizontal="center" vertical="center"/>
    </xf>
    <xf numFmtId="0" fontId="9" fillId="14" borderId="22" xfId="0" applyFont="1" applyFill="1" applyBorder="1" applyAlignment="1">
      <alignment horizontal="center" vertical="center"/>
    </xf>
    <xf numFmtId="0" fontId="9" fillId="0" borderId="2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8" fillId="5" borderId="3" xfId="0" applyFont="1" applyFill="1" applyBorder="1" applyAlignment="1">
      <alignment horizontal="center" vertical="center" wrapText="1"/>
    </xf>
    <xf numFmtId="0" fontId="18" fillId="6" borderId="3" xfId="0" applyFont="1" applyFill="1" applyBorder="1" applyAlignment="1">
      <alignment horizontal="center" vertical="center" wrapText="1"/>
    </xf>
    <xf numFmtId="0" fontId="18" fillId="6" borderId="4" xfId="0" applyFont="1" applyFill="1" applyBorder="1" applyAlignment="1">
      <alignment horizontal="center" vertical="center" wrapText="1"/>
    </xf>
    <xf numFmtId="0" fontId="18" fillId="7" borderId="3" xfId="0" applyFont="1" applyFill="1" applyBorder="1" applyAlignment="1">
      <alignment horizontal="center" vertical="center" wrapText="1"/>
    </xf>
    <xf numFmtId="0" fontId="18" fillId="8" borderId="3" xfId="0" applyFont="1" applyFill="1" applyBorder="1" applyAlignment="1">
      <alignment horizontal="center" vertical="center" wrapText="1"/>
    </xf>
    <xf numFmtId="0" fontId="8" fillId="9" borderId="5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0" fontId="9" fillId="14" borderId="13" xfId="0" applyFont="1" applyFill="1" applyBorder="1" applyAlignment="1">
      <alignment horizontal="center" vertical="center"/>
    </xf>
    <xf numFmtId="0" fontId="9" fillId="14" borderId="18" xfId="0" applyFont="1" applyFill="1" applyBorder="1" applyAlignment="1">
      <alignment horizontal="center" vertical="center"/>
    </xf>
    <xf numFmtId="0" fontId="18" fillId="8" borderId="4" xfId="0" applyFont="1" applyFill="1" applyBorder="1" applyAlignment="1">
      <alignment horizontal="center" vertical="center" wrapText="1"/>
    </xf>
    <xf numFmtId="0" fontId="8" fillId="9" borderId="23" xfId="0" applyFont="1" applyFill="1" applyBorder="1" applyAlignment="1">
      <alignment horizontal="center" vertical="center" wrapText="1"/>
    </xf>
    <xf numFmtId="0" fontId="8" fillId="10" borderId="24" xfId="0" applyFont="1" applyFill="1" applyBorder="1" applyAlignment="1">
      <alignment horizontal="center" vertical="center" wrapText="1"/>
    </xf>
    <xf numFmtId="0" fontId="8" fillId="11" borderId="25" xfId="0" applyFont="1" applyFill="1" applyBorder="1" applyAlignment="1">
      <alignment horizontal="center" vertical="center" wrapText="1"/>
    </xf>
    <xf numFmtId="0" fontId="9" fillId="0" borderId="2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14" borderId="31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32" xfId="0" applyFont="1" applyBorder="1" applyAlignment="1">
      <alignment horizontal="left" vertical="center" wrapText="1"/>
    </xf>
    <xf numFmtId="0" fontId="9" fillId="14" borderId="12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 wrapText="1"/>
    </xf>
    <xf numFmtId="0" fontId="9" fillId="0" borderId="32" xfId="0" applyFont="1" applyBorder="1" applyAlignment="1">
      <alignment horizontal="left" vertical="center"/>
    </xf>
    <xf numFmtId="0" fontId="9" fillId="0" borderId="34" xfId="0" applyFont="1" applyBorder="1" applyAlignment="1">
      <alignment horizontal="left" vertical="center" wrapText="1"/>
    </xf>
    <xf numFmtId="0" fontId="9" fillId="0" borderId="35" xfId="0" applyFont="1" applyBorder="1" applyAlignment="1">
      <alignment horizontal="left" vertical="center" wrapText="1"/>
    </xf>
    <xf numFmtId="0" fontId="9" fillId="0" borderId="36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/>
    </xf>
    <xf numFmtId="0" fontId="18" fillId="5" borderId="27" xfId="0" applyFont="1" applyFill="1" applyBorder="1" applyAlignment="1">
      <alignment horizontal="center" vertical="center" wrapText="1"/>
    </xf>
    <xf numFmtId="0" fontId="18" fillId="7" borderId="5" xfId="0" applyFont="1" applyFill="1" applyBorder="1" applyAlignment="1">
      <alignment horizontal="center" vertical="center" wrapText="1"/>
    </xf>
    <xf numFmtId="0" fontId="18" fillId="8" borderId="5" xfId="0" applyFont="1" applyFill="1" applyBorder="1" applyAlignment="1">
      <alignment horizontal="center" vertical="center" wrapText="1"/>
    </xf>
    <xf numFmtId="0" fontId="8" fillId="10" borderId="28" xfId="0" applyFont="1" applyFill="1" applyBorder="1" applyAlignment="1">
      <alignment horizontal="center"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8" fillId="11" borderId="48" xfId="0" applyFont="1" applyFill="1" applyBorder="1" applyAlignment="1">
      <alignment horizontal="center" vertical="center" wrapText="1"/>
    </xf>
    <xf numFmtId="0" fontId="9" fillId="14" borderId="49" xfId="0" applyFont="1" applyFill="1" applyBorder="1" applyAlignment="1">
      <alignment horizontal="center" vertical="center"/>
    </xf>
    <xf numFmtId="0" fontId="9" fillId="14" borderId="50" xfId="0" applyFont="1" applyFill="1" applyBorder="1" applyAlignment="1">
      <alignment horizontal="center" vertical="center"/>
    </xf>
    <xf numFmtId="0" fontId="9" fillId="14" borderId="51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  <xf numFmtId="0" fontId="9" fillId="0" borderId="19" xfId="0" applyFont="1" applyBorder="1" applyAlignment="1">
      <alignment horizontal="left" vertical="center"/>
    </xf>
    <xf numFmtId="0" fontId="8" fillId="11" borderId="52" xfId="0" applyFont="1" applyFill="1" applyBorder="1" applyAlignment="1">
      <alignment horizontal="center" vertical="center" wrapText="1"/>
    </xf>
    <xf numFmtId="0" fontId="9" fillId="14" borderId="53" xfId="0" applyFont="1" applyFill="1" applyBorder="1" applyAlignment="1">
      <alignment horizontal="center" vertical="center"/>
    </xf>
    <xf numFmtId="0" fontId="9" fillId="14" borderId="50" xfId="0" applyFont="1" applyFill="1" applyBorder="1" applyAlignment="1">
      <alignment horizontal="center" vertical="center" wrapText="1"/>
    </xf>
    <xf numFmtId="0" fontId="21" fillId="13" borderId="10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10" fillId="15" borderId="15" xfId="0" applyFont="1" applyFill="1" applyBorder="1" applyAlignment="1">
      <alignment horizontal="left" vertical="center" wrapText="1"/>
    </xf>
    <xf numFmtId="0" fontId="21" fillId="0" borderId="16" xfId="1" applyFont="1" applyBorder="1" applyAlignment="1">
      <alignment horizontal="left" vertical="center" wrapText="1"/>
    </xf>
    <xf numFmtId="0" fontId="21" fillId="13" borderId="15" xfId="1" applyFont="1" applyFill="1" applyBorder="1" applyAlignment="1">
      <alignment horizontal="left" vertical="center" wrapText="1"/>
    </xf>
    <xf numFmtId="0" fontId="21" fillId="0" borderId="21" xfId="1" applyFont="1" applyBorder="1" applyAlignment="1">
      <alignment horizontal="left" vertical="center" wrapText="1"/>
    </xf>
    <xf numFmtId="0" fontId="18" fillId="5" borderId="37" xfId="0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left" vertical="center" wrapText="1"/>
    </xf>
    <xf numFmtId="0" fontId="9" fillId="0" borderId="30" xfId="0" applyFont="1" applyBorder="1" applyAlignment="1">
      <alignment horizontal="left" vertical="center" wrapText="1"/>
    </xf>
    <xf numFmtId="0" fontId="9" fillId="14" borderId="45" xfId="0" applyFont="1" applyFill="1" applyBorder="1" applyAlignment="1">
      <alignment horizontal="center" vertical="center"/>
    </xf>
    <xf numFmtId="0" fontId="9" fillId="0" borderId="33" xfId="0" applyFont="1" applyBorder="1" applyAlignment="1">
      <alignment horizontal="left" vertical="center" wrapText="1"/>
    </xf>
    <xf numFmtId="0" fontId="9" fillId="0" borderId="33" xfId="0" applyFont="1" applyBorder="1" applyAlignment="1">
      <alignment horizontal="left" vertical="center"/>
    </xf>
    <xf numFmtId="0" fontId="18" fillId="5" borderId="36" xfId="0" applyFont="1" applyFill="1" applyBorder="1" applyAlignment="1">
      <alignment horizontal="center" vertical="center" wrapText="1"/>
    </xf>
    <xf numFmtId="0" fontId="18" fillId="6" borderId="36" xfId="0" applyFont="1" applyFill="1" applyBorder="1" applyAlignment="1">
      <alignment horizontal="center" vertical="center" wrapText="1"/>
    </xf>
    <xf numFmtId="0" fontId="9" fillId="14" borderId="29" xfId="0" applyFont="1" applyFill="1" applyBorder="1" applyAlignment="1">
      <alignment horizontal="center" vertical="center"/>
    </xf>
    <xf numFmtId="0" fontId="9" fillId="14" borderId="32" xfId="0" applyFont="1" applyFill="1" applyBorder="1" applyAlignment="1">
      <alignment horizontal="center" vertical="center"/>
    </xf>
    <xf numFmtId="0" fontId="9" fillId="14" borderId="35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0" fontId="0" fillId="0" borderId="0" xfId="0"/>
    <xf numFmtId="0" fontId="18" fillId="5" borderId="4" xfId="0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8" fillId="6" borderId="37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8" fillId="7" borderId="37" xfId="0" applyFont="1" applyFill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18" fillId="6" borderId="4" xfId="0" applyFont="1" applyFill="1" applyBorder="1" applyAlignment="1">
      <alignment horizontal="center" vertical="center" wrapText="1"/>
    </xf>
    <xf numFmtId="0" fontId="18" fillId="7" borderId="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9" fillId="0" borderId="0" xfId="0" applyFont="1"/>
    <xf numFmtId="0" fontId="8" fillId="0" borderId="37" xfId="0" applyFont="1" applyBorder="1" applyAlignment="1">
      <alignment horizontal="center" vertical="center" wrapText="1"/>
    </xf>
    <xf numFmtId="0" fontId="10" fillId="0" borderId="38" xfId="0" applyFont="1" applyBorder="1"/>
    <xf numFmtId="0" fontId="10" fillId="0" borderId="39" xfId="0" applyFont="1" applyBorder="1"/>
    <xf numFmtId="0" fontId="8" fillId="0" borderId="44" xfId="0" applyFont="1" applyBorder="1" applyAlignment="1">
      <alignment horizontal="center" vertical="center" wrapText="1"/>
    </xf>
    <xf numFmtId="0" fontId="10" fillId="0" borderId="47" xfId="0" applyFont="1" applyBorder="1" applyAlignment="1">
      <alignment vertical="center"/>
    </xf>
    <xf numFmtId="0" fontId="10" fillId="0" borderId="45" xfId="0" applyFont="1" applyBorder="1" applyAlignment="1">
      <alignment vertical="center"/>
    </xf>
    <xf numFmtId="0" fontId="8" fillId="0" borderId="44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10" fillId="0" borderId="43" xfId="0" applyFont="1" applyBorder="1" applyAlignment="1">
      <alignment vertical="center"/>
    </xf>
    <xf numFmtId="0" fontId="8" fillId="0" borderId="32" xfId="0" applyFont="1" applyBorder="1" applyAlignment="1">
      <alignment horizontal="center" vertical="center"/>
    </xf>
    <xf numFmtId="0" fontId="10" fillId="0" borderId="46" xfId="0" applyFont="1" applyBorder="1" applyAlignment="1">
      <alignment vertical="center"/>
    </xf>
    <xf numFmtId="0" fontId="13" fillId="0" borderId="44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05"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15417</xdr:colOff>
      <xdr:row>0</xdr:row>
      <xdr:rowOff>1</xdr:rowOff>
    </xdr:from>
    <xdr:to>
      <xdr:col>14</xdr:col>
      <xdr:colOff>946609</xdr:colOff>
      <xdr:row>81</xdr:row>
      <xdr:rowOff>4961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458149-AA20-401F-95E1-C3B7EE10C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417" y="1"/>
          <a:ext cx="14399542" cy="161974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838825" cy="84772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0</xdr:row>
      <xdr:rowOff>0</xdr:rowOff>
    </xdr:from>
    <xdr:ext cx="5915025" cy="48387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152400</xdr:colOff>
      <xdr:row>0</xdr:row>
      <xdr:rowOff>0</xdr:rowOff>
    </xdr:from>
    <xdr:ext cx="5715000" cy="7886700"/>
    <xdr:pic>
      <xdr:nvPicPr>
        <xdr:cNvPr id="4" name="image9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85725</xdr:colOff>
      <xdr:row>0</xdr:row>
      <xdr:rowOff>0</xdr:rowOff>
    </xdr:from>
    <xdr:ext cx="6419850" cy="888682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219825" cy="887730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819150</xdr:colOff>
      <xdr:row>0</xdr:row>
      <xdr:rowOff>0</xdr:rowOff>
    </xdr:from>
    <xdr:ext cx="5962650" cy="52768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0</xdr:row>
      <xdr:rowOff>0</xdr:rowOff>
    </xdr:from>
    <xdr:ext cx="5915025" cy="8067675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67350" cy="7972425"/>
    <xdr:pic>
      <xdr:nvPicPr>
        <xdr:cNvPr id="2" name="image1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704850</xdr:colOff>
      <xdr:row>0</xdr:row>
      <xdr:rowOff>0</xdr:rowOff>
    </xdr:from>
    <xdr:ext cx="5372100" cy="7105650"/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276225</xdr:colOff>
      <xdr:row>0</xdr:row>
      <xdr:rowOff>0</xdr:rowOff>
    </xdr:from>
    <xdr:ext cx="5553075" cy="7324725"/>
    <xdr:pic>
      <xdr:nvPicPr>
        <xdr:cNvPr id="4" name="image12.pn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47625</xdr:colOff>
      <xdr:row>0</xdr:row>
      <xdr:rowOff>0</xdr:rowOff>
    </xdr:from>
    <xdr:ext cx="5610225" cy="8486775"/>
    <xdr:pic>
      <xdr:nvPicPr>
        <xdr:cNvPr id="5" name="image6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010650" cy="341947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secondarylibrary.crestawards.org/crest-student-profile-form/62632654" TargetMode="External"/><Relationship Id="rId13" Type="http://schemas.openxmlformats.org/officeDocument/2006/relationships/hyperlink" Target="https://education.gov.scot/media/jcxpmwd5/sciences-eo.pdf" TargetMode="External"/><Relationship Id="rId3" Type="http://schemas.openxmlformats.org/officeDocument/2006/relationships/hyperlink" Target="https://help.crestawards.org/portal/kb/crest-awards/01-getting-started" TargetMode="External"/><Relationship Id="rId7" Type="http://schemas.openxmlformats.org/officeDocument/2006/relationships/hyperlink" Target="https://secondarylibrary.crestawards.org/student-guide-silver/62444085" TargetMode="External"/><Relationship Id="rId12" Type="http://schemas.openxmlformats.org/officeDocument/2006/relationships/hyperlink" Target="https://help.crestawards.org/portal/kb/articles/crest-gold-criteria-guidance" TargetMode="External"/><Relationship Id="rId2" Type="http://schemas.openxmlformats.org/officeDocument/2006/relationships/hyperlink" Target="https://www.crestawards.org/" TargetMode="External"/><Relationship Id="rId1" Type="http://schemas.openxmlformats.org/officeDocument/2006/relationships/hyperlink" Target="https://secondarylibrary.crestawards.org/question-generation-for-crest/63555574" TargetMode="External"/><Relationship Id="rId6" Type="http://schemas.openxmlformats.org/officeDocument/2006/relationships/hyperlink" Target="https://secondarylibrary.crestawards.org/crest-student-profile-form/62632654" TargetMode="External"/><Relationship Id="rId11" Type="http://schemas.openxmlformats.org/officeDocument/2006/relationships/hyperlink" Target="https://secondarylibrary.crestawards.org/crest-student-profile-form/62632654" TargetMode="External"/><Relationship Id="rId5" Type="http://schemas.openxmlformats.org/officeDocument/2006/relationships/hyperlink" Target="https://secondarylibrary.crestawards.org/crest-bronze-workbook/62639482" TargetMode="External"/><Relationship Id="rId10" Type="http://schemas.openxmlformats.org/officeDocument/2006/relationships/hyperlink" Target="https://secondarylibrary.crestawards.org/student-guide-gold/62444084" TargetMode="External"/><Relationship Id="rId4" Type="http://schemas.openxmlformats.org/officeDocument/2006/relationships/hyperlink" Target="https://secondarylibrary.crestawards.org/teacher-guide-bronze/62444158" TargetMode="External"/><Relationship Id="rId9" Type="http://schemas.openxmlformats.org/officeDocument/2006/relationships/hyperlink" Target="https://help.crestawards.org/portal/kb/articles/crest-silver-criteria-guidance" TargetMode="External"/><Relationship Id="rId14" Type="http://schemas.openxmlformats.org/officeDocument/2006/relationships/hyperlink" Target="https://education.gov.scot/nih/Documents/SciencesBenchmarksPDF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O24"/>
  <sheetViews>
    <sheetView showGridLines="0" zoomScale="70" zoomScaleNormal="70" workbookViewId="0"/>
  </sheetViews>
  <sheetFormatPr defaultColWidth="14.453125" defaultRowHeight="15" customHeight="1" x14ac:dyDescent="0.35"/>
  <sheetData>
    <row r="1" spans="1:15" ht="38.15" customHeight="1" x14ac:dyDescent="0.7">
      <c r="A1" s="1"/>
      <c r="B1" s="129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"/>
      <c r="N1" s="1"/>
      <c r="O1" s="1"/>
    </row>
    <row r="2" spans="1:15" ht="14.5" x14ac:dyDescent="0.35">
      <c r="A2" s="1"/>
      <c r="B2" s="1"/>
      <c r="C2" s="1"/>
      <c r="D2" s="2"/>
      <c r="E2" s="2"/>
      <c r="F2" s="2"/>
      <c r="G2" s="2"/>
      <c r="H2" s="2"/>
      <c r="I2" s="2"/>
      <c r="J2" s="2"/>
      <c r="K2" s="2"/>
      <c r="L2" s="2"/>
      <c r="M2" s="2"/>
      <c r="N2" s="1"/>
      <c r="O2" s="1"/>
    </row>
    <row r="3" spans="1:15" ht="15" customHeight="1" x14ac:dyDescent="0.45">
      <c r="A3" s="1"/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1"/>
    </row>
    <row r="4" spans="1:15" ht="15" customHeight="1" x14ac:dyDescent="0.45">
      <c r="A4" s="1"/>
      <c r="B4" s="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1"/>
      <c r="O4" s="1"/>
    </row>
    <row r="5" spans="1:15" ht="15" customHeight="1" x14ac:dyDescent="0.45">
      <c r="A5" s="1"/>
      <c r="B5" s="3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1"/>
      <c r="O5" s="1"/>
    </row>
    <row r="6" spans="1:15" ht="15" customHeight="1" x14ac:dyDescent="0.45">
      <c r="A6" s="1"/>
      <c r="B6" s="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1"/>
      <c r="O6" s="1"/>
    </row>
    <row r="7" spans="1:15" ht="15" customHeight="1" x14ac:dyDescent="0.45">
      <c r="A7" s="1"/>
      <c r="B7" s="4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1"/>
      <c r="O7" s="1"/>
    </row>
    <row r="8" spans="1:15" ht="15" customHeight="1" x14ac:dyDescent="0.7">
      <c r="A8" s="1"/>
      <c r="B8" s="131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"/>
      <c r="N8" s="1"/>
      <c r="O8" s="1"/>
    </row>
    <row r="9" spans="1:15" ht="14.5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5" ht="15" customHeight="1" x14ac:dyDescent="0.45">
      <c r="A10" s="1"/>
      <c r="B10" s="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5" ht="15" customHeight="1" x14ac:dyDescent="0.45">
      <c r="A11" s="1"/>
      <c r="B11" s="3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5" ht="15" customHeight="1" x14ac:dyDescent="0.45">
      <c r="A12" s="1"/>
      <c r="B12" s="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18.5" x14ac:dyDescent="0.45">
      <c r="A13" s="1"/>
      <c r="B13" s="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5" ht="18.5" x14ac:dyDescent="0.45">
      <c r="A14" s="1"/>
      <c r="B14" s="3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5" ht="18.5" x14ac:dyDescent="0.45">
      <c r="A15" s="1"/>
      <c r="B15" s="4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ht="18.5" x14ac:dyDescent="0.45">
      <c r="A16" s="1"/>
      <c r="B16" s="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15" ht="18.5" x14ac:dyDescent="0.45">
      <c r="A17" s="1"/>
      <c r="B17" s="3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 ht="18.5" x14ac:dyDescent="0.45">
      <c r="A18" s="1"/>
      <c r="B18" s="3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 ht="18.5" x14ac:dyDescent="0.45">
      <c r="A19" s="1"/>
      <c r="B19" s="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 ht="14.5" x14ac:dyDescent="0.3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 ht="18.5" x14ac:dyDescent="0.45">
      <c r="A21" s="1"/>
      <c r="B21" s="3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 ht="18.5" x14ac:dyDescent="0.45">
      <c r="A22" s="1"/>
      <c r="B22" s="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 ht="18.5" x14ac:dyDescent="0.45">
      <c r="A23" s="1"/>
      <c r="B23" s="4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ht="14.5" x14ac:dyDescent="0.3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</sheetData>
  <mergeCells count="2">
    <mergeCell ref="B1:L1"/>
    <mergeCell ref="B8:L8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998"/>
  <sheetViews>
    <sheetView workbookViewId="0">
      <selection sqref="A1:XFD1048576"/>
    </sheetView>
  </sheetViews>
  <sheetFormatPr defaultColWidth="14.453125" defaultRowHeight="30" customHeight="1" x14ac:dyDescent="0.25"/>
  <cols>
    <col min="1" max="1" width="30.7265625" style="5" customWidth="1"/>
    <col min="2" max="2" width="10.7265625" style="5" customWidth="1"/>
    <col min="3" max="3" width="30.7265625" style="5" customWidth="1"/>
    <col min="4" max="4" width="10.7265625" style="5" customWidth="1"/>
    <col min="5" max="5" width="30.7265625" style="5" customWidth="1"/>
    <col min="6" max="6" width="10.7265625" style="5" customWidth="1"/>
    <col min="7" max="16384" width="14.453125" style="5"/>
  </cols>
  <sheetData>
    <row r="1" spans="1:6" ht="30" customHeight="1" x14ac:dyDescent="0.25">
      <c r="A1" s="142" t="s">
        <v>313</v>
      </c>
      <c r="B1" s="143"/>
      <c r="C1" s="143"/>
      <c r="D1" s="143"/>
      <c r="E1" s="143"/>
      <c r="F1" s="143"/>
    </row>
    <row r="2" spans="1:6" ht="30" customHeight="1" x14ac:dyDescent="0.25">
      <c r="A2" s="19"/>
      <c r="B2" s="20"/>
      <c r="C2" s="19"/>
      <c r="D2" s="20"/>
      <c r="E2" s="19"/>
      <c r="F2" s="20"/>
    </row>
    <row r="3" spans="1:6" ht="30" customHeight="1" x14ac:dyDescent="0.25">
      <c r="A3" s="144" t="s">
        <v>314</v>
      </c>
      <c r="B3" s="145"/>
      <c r="C3" s="145"/>
      <c r="D3" s="145"/>
      <c r="E3" s="145"/>
      <c r="F3" s="146"/>
    </row>
    <row r="4" spans="1:6" ht="30" customHeight="1" x14ac:dyDescent="0.25">
      <c r="A4" s="21" t="s">
        <v>315</v>
      </c>
      <c r="B4" s="22" t="s">
        <v>316</v>
      </c>
      <c r="C4" s="21" t="s">
        <v>317</v>
      </c>
      <c r="D4" s="22" t="s">
        <v>316</v>
      </c>
      <c r="E4" s="21" t="s">
        <v>318</v>
      </c>
      <c r="F4" s="22" t="s">
        <v>316</v>
      </c>
    </row>
    <row r="5" spans="1:6" ht="30" customHeight="1" x14ac:dyDescent="0.25">
      <c r="A5" s="23" t="s">
        <v>319</v>
      </c>
      <c r="B5" s="24">
        <f>COUNTIF('CREST S5-6'!$A$3:$A$65,'Coverage of SNC'!A5)</f>
        <v>0</v>
      </c>
      <c r="C5" s="23" t="s">
        <v>320</v>
      </c>
      <c r="D5" s="24">
        <f>COUNTIF('CREST S5-6'!$C$3:$C$65,'Coverage of SNC'!C5)</f>
        <v>1</v>
      </c>
      <c r="E5" s="23" t="s">
        <v>231</v>
      </c>
      <c r="F5" s="24">
        <f>COUNTIF('CREST S5-6'!$E$3:$E$65,'Coverage of SNC'!E5)</f>
        <v>7</v>
      </c>
    </row>
    <row r="6" spans="1:6" ht="30" customHeight="1" x14ac:dyDescent="0.25">
      <c r="A6" s="23" t="s">
        <v>248</v>
      </c>
      <c r="B6" s="24">
        <f>COUNTIF('CREST S5-6'!$A$3:$A$65,'Coverage of SNC'!A6)</f>
        <v>4</v>
      </c>
      <c r="C6" s="23" t="s">
        <v>178</v>
      </c>
      <c r="D6" s="24">
        <f>COUNTIF('CREST S5-6'!$C$3:$C$65,'Coverage of SNC'!C6)</f>
        <v>0</v>
      </c>
      <c r="E6" s="23" t="s">
        <v>321</v>
      </c>
      <c r="F6" s="24">
        <f>COUNTIF('CREST S5-6'!$E$3:$E$65,'Coverage of SNC'!E6)</f>
        <v>0</v>
      </c>
    </row>
    <row r="7" spans="1:6" ht="30" customHeight="1" x14ac:dyDescent="0.25">
      <c r="A7" s="23" t="s">
        <v>269</v>
      </c>
      <c r="B7" s="24">
        <f>COUNTIF('CREST S5-6'!$A$3:$A$65,'Coverage of SNC'!A7)</f>
        <v>6</v>
      </c>
      <c r="C7" s="23" t="s">
        <v>130</v>
      </c>
      <c r="D7" s="24">
        <f>COUNTIF('CREST S5-6'!$C$3:$C$65,'Coverage of SNC'!C7)</f>
        <v>4</v>
      </c>
      <c r="E7" s="23" t="s">
        <v>164</v>
      </c>
      <c r="F7" s="24">
        <f>COUNTIF('CREST S5-6'!$E$3:$E$65,'Coverage of SNC'!E7)</f>
        <v>2</v>
      </c>
    </row>
    <row r="8" spans="1:6" ht="30" customHeight="1" x14ac:dyDescent="0.25">
      <c r="A8" s="23" t="s">
        <v>238</v>
      </c>
      <c r="B8" s="24">
        <f>COUNTIF('CREST S5-6'!$A$3:$A$65,'Coverage of SNC'!A8)</f>
        <v>8</v>
      </c>
      <c r="C8" s="23" t="s">
        <v>245</v>
      </c>
      <c r="D8" s="24">
        <f>COUNTIF('CREST S5-6'!$C$3:$C$65,'Coverage of SNC'!C8)</f>
        <v>2</v>
      </c>
      <c r="E8" s="23" t="s">
        <v>322</v>
      </c>
      <c r="F8" s="24">
        <f>COUNTIF('CREST S5-6'!$E$3:$E$65,'Coverage of SNC'!E8)</f>
        <v>0</v>
      </c>
    </row>
    <row r="9" spans="1:6" ht="30" customHeight="1" x14ac:dyDescent="0.25">
      <c r="A9" s="23" t="s">
        <v>294</v>
      </c>
      <c r="B9" s="24">
        <f>COUNTIF('CREST S5-6'!$A$3:$A$65,'Coverage of SNC'!A9)</f>
        <v>1</v>
      </c>
      <c r="C9" s="23" t="s">
        <v>323</v>
      </c>
      <c r="D9" s="24">
        <f>COUNTIF('CREST S5-6'!$C$3:$C$65,'Coverage of SNC'!C9)</f>
        <v>0</v>
      </c>
      <c r="E9" s="23" t="s">
        <v>324</v>
      </c>
      <c r="F9" s="24">
        <f>COUNTIF('CREST S5-6'!$E$3:$E$65,'Coverage of SNC'!E9)</f>
        <v>0</v>
      </c>
    </row>
    <row r="10" spans="1:6" ht="30" customHeight="1" x14ac:dyDescent="0.25">
      <c r="A10" s="23" t="s">
        <v>226</v>
      </c>
      <c r="B10" s="24">
        <f>COUNTIF('CREST S5-6'!$A$3:$A$65,'Coverage of SNC'!A10)</f>
        <v>5</v>
      </c>
      <c r="C10" s="23" t="s">
        <v>257</v>
      </c>
      <c r="D10" s="24">
        <f>COUNTIF('CREST S5-6'!$C$3:$C$65,'Coverage of SNC'!C10)</f>
        <v>4</v>
      </c>
      <c r="E10" s="23" t="s">
        <v>236</v>
      </c>
      <c r="F10" s="24">
        <f>COUNTIF('CREST S5-6'!$E$3:$E$65,'Coverage of SNC'!E10)</f>
        <v>4</v>
      </c>
    </row>
    <row r="11" spans="1:6" ht="30" customHeight="1" x14ac:dyDescent="0.25">
      <c r="A11" s="23" t="s">
        <v>80</v>
      </c>
      <c r="B11" s="24">
        <f>COUNTIF('CREST S5-6'!$A$3:$A$65,'Coverage of SNC'!A11)</f>
        <v>2</v>
      </c>
      <c r="C11" s="23" t="s">
        <v>234</v>
      </c>
      <c r="D11" s="24">
        <f>COUNTIF('CREST S5-6'!$C$3:$C$65,'Coverage of SNC'!C11)</f>
        <v>10</v>
      </c>
      <c r="E11" s="23" t="s">
        <v>325</v>
      </c>
      <c r="F11" s="24">
        <f>COUNTIF('CREST S5-6'!$E$3:$E$65,'Coverage of SNC'!E11)</f>
        <v>0</v>
      </c>
    </row>
    <row r="12" spans="1:6" ht="30" customHeight="1" x14ac:dyDescent="0.25">
      <c r="A12" s="23"/>
      <c r="B12" s="24"/>
      <c r="C12" s="23" t="s">
        <v>80</v>
      </c>
      <c r="D12" s="24">
        <f>COUNTIF('CREST S5-6'!$C$3:$C$65,'Coverage of SNC'!C12)</f>
        <v>3</v>
      </c>
      <c r="E12" s="23" t="s">
        <v>80</v>
      </c>
      <c r="F12" s="24">
        <f>COUNTIF('CREST S5-6'!$E$3:$E$65,'Coverage of SNC'!E12)</f>
        <v>14</v>
      </c>
    </row>
    <row r="13" spans="1:6" ht="30" customHeight="1" x14ac:dyDescent="0.25">
      <c r="A13" s="23"/>
      <c r="B13" s="24"/>
      <c r="C13" s="23"/>
      <c r="D13" s="24"/>
      <c r="E13" s="23"/>
      <c r="F13" s="24"/>
    </row>
    <row r="14" spans="1:6" ht="30" customHeight="1" x14ac:dyDescent="0.25">
      <c r="A14" s="23"/>
      <c r="B14" s="24"/>
      <c r="C14" s="23"/>
      <c r="D14" s="24"/>
      <c r="E14" s="23"/>
      <c r="F14" s="24"/>
    </row>
    <row r="15" spans="1:6" ht="30" customHeight="1" x14ac:dyDescent="0.25">
      <c r="A15" s="25"/>
      <c r="B15" s="26"/>
      <c r="C15" s="25"/>
      <c r="D15" s="26"/>
      <c r="E15" s="25"/>
      <c r="F15" s="26"/>
    </row>
    <row r="16" spans="1:6" ht="30" customHeight="1" x14ac:dyDescent="0.25">
      <c r="A16" s="19"/>
      <c r="B16" s="20"/>
      <c r="C16" s="19"/>
      <c r="D16" s="20"/>
      <c r="E16" s="19"/>
      <c r="F16" s="20"/>
    </row>
    <row r="17" spans="1:6" ht="30" customHeight="1" x14ac:dyDescent="0.25">
      <c r="A17" s="144" t="s">
        <v>326</v>
      </c>
      <c r="B17" s="145"/>
      <c r="C17" s="145"/>
      <c r="D17" s="145"/>
      <c r="E17" s="145"/>
      <c r="F17" s="146"/>
    </row>
    <row r="18" spans="1:6" ht="30" customHeight="1" x14ac:dyDescent="0.25">
      <c r="A18" s="21" t="s">
        <v>315</v>
      </c>
      <c r="B18" s="22" t="s">
        <v>316</v>
      </c>
      <c r="C18" s="21" t="s">
        <v>317</v>
      </c>
      <c r="D18" s="22" t="s">
        <v>316</v>
      </c>
      <c r="E18" s="21" t="s">
        <v>318</v>
      </c>
      <c r="F18" s="22" t="s">
        <v>316</v>
      </c>
    </row>
    <row r="19" spans="1:6" ht="30" customHeight="1" x14ac:dyDescent="0.25">
      <c r="A19" s="23" t="s">
        <v>327</v>
      </c>
      <c r="B19" s="24">
        <f>COUNTIF('CREST N4&amp;5'!$A$3:$A$65,'Coverage of SNC'!A19)</f>
        <v>4</v>
      </c>
      <c r="C19" s="23" t="s">
        <v>149</v>
      </c>
      <c r="D19" s="24">
        <f>COUNTIF('CREST N4&amp;5'!$C$3:$C$65,'Coverage of SNC'!C19)</f>
        <v>3</v>
      </c>
      <c r="E19" s="23" t="s">
        <v>164</v>
      </c>
      <c r="F19" s="24">
        <f>COUNTIF('CREST N4&amp;5'!$E$3:$E$65,'Coverage of SNC'!E19)</f>
        <v>2</v>
      </c>
    </row>
    <row r="20" spans="1:6" ht="30" customHeight="1" x14ac:dyDescent="0.25">
      <c r="A20" s="23" t="s">
        <v>124</v>
      </c>
      <c r="B20" s="24">
        <f>COUNTIF('CREST N4&amp;5'!$A$3:$A$65,'Coverage of SNC'!A20)</f>
        <v>19</v>
      </c>
      <c r="C20" s="23" t="s">
        <v>178</v>
      </c>
      <c r="D20" s="24">
        <f>COUNTIF('CREST N4&amp;5'!$C$3:$C$65,'Coverage of SNC'!C20)</f>
        <v>5</v>
      </c>
      <c r="E20" s="23" t="s">
        <v>147</v>
      </c>
      <c r="F20" s="24">
        <f>COUNTIF('CREST N4&amp;5'!$E$3:$E$65,'Coverage of SNC'!E20)</f>
        <v>8</v>
      </c>
    </row>
    <row r="21" spans="1:6" ht="30" customHeight="1" x14ac:dyDescent="0.25">
      <c r="A21" s="23" t="s">
        <v>169</v>
      </c>
      <c r="B21" s="24">
        <f>COUNTIF('CREST N4&amp;5'!$A$3:$A$65,'Coverage of SNC'!A21)</f>
        <v>5</v>
      </c>
      <c r="C21" s="23" t="s">
        <v>130</v>
      </c>
      <c r="D21" s="24">
        <f>COUNTIF('CREST N4&amp;5'!$C$3:$C$65,'Coverage of SNC'!C21)</f>
        <v>21</v>
      </c>
      <c r="E21" s="23" t="s">
        <v>138</v>
      </c>
      <c r="F21" s="24">
        <f>COUNTIF('CREST N4&amp;5'!$E$3:$E$65,'Coverage of SNC'!E21)</f>
        <v>4</v>
      </c>
    </row>
    <row r="22" spans="1:6" ht="30" customHeight="1" x14ac:dyDescent="0.25">
      <c r="A22" s="23" t="s">
        <v>80</v>
      </c>
      <c r="B22" s="24">
        <f>COUNTIF('CREST N4&amp;5'!$A$3:$A$65,'Coverage of SNC'!A22)</f>
        <v>1</v>
      </c>
      <c r="C22" s="23" t="s">
        <v>80</v>
      </c>
      <c r="D22" s="24">
        <f>COUNTIF('CREST N4&amp;5'!$C$3:$C$65,'Coverage of SNC'!C22)</f>
        <v>0</v>
      </c>
      <c r="E22" s="23" t="s">
        <v>328</v>
      </c>
      <c r="F22" s="24">
        <f>COUNTIF('CREST N4&amp;5'!$E$3:$E$65,'Coverage of SNC'!E22)</f>
        <v>0</v>
      </c>
    </row>
    <row r="23" spans="1:6" ht="30" customHeight="1" x14ac:dyDescent="0.25">
      <c r="A23" s="23"/>
      <c r="B23" s="24"/>
      <c r="C23" s="23"/>
      <c r="D23" s="24"/>
      <c r="E23" s="23" t="s">
        <v>126</v>
      </c>
      <c r="F23" s="24">
        <f>COUNTIF('CREST N4&amp;5'!$E$3:$E$65,'Coverage of SNC'!E23)</f>
        <v>8</v>
      </c>
    </row>
    <row r="24" spans="1:6" ht="30" customHeight="1" x14ac:dyDescent="0.25">
      <c r="A24" s="23"/>
      <c r="B24" s="24"/>
      <c r="C24" s="23"/>
      <c r="D24" s="24"/>
      <c r="E24" s="23" t="s">
        <v>60</v>
      </c>
      <c r="F24" s="24">
        <f>COUNTIF('CREST N4&amp;5'!$E$3:$E$65,'Coverage of SNC'!E24)</f>
        <v>0</v>
      </c>
    </row>
    <row r="25" spans="1:6" ht="30" customHeight="1" x14ac:dyDescent="0.25">
      <c r="A25" s="23"/>
      <c r="B25" s="24"/>
      <c r="C25" s="23"/>
      <c r="D25" s="24"/>
      <c r="E25" s="23" t="s">
        <v>80</v>
      </c>
      <c r="F25" s="24">
        <f>COUNTIF('CREST N4&amp;5'!$E$3:$E$65,'Coverage of SNC'!E25)</f>
        <v>1</v>
      </c>
    </row>
    <row r="26" spans="1:6" ht="30" customHeight="1" x14ac:dyDescent="0.25">
      <c r="A26" s="25"/>
      <c r="B26" s="26"/>
      <c r="C26" s="25"/>
      <c r="D26" s="26"/>
      <c r="E26" s="25"/>
      <c r="F26" s="24"/>
    </row>
    <row r="27" spans="1:6" ht="30" customHeight="1" x14ac:dyDescent="0.25">
      <c r="A27" s="19"/>
      <c r="B27" s="20"/>
      <c r="C27" s="19"/>
      <c r="D27" s="20"/>
      <c r="E27" s="19"/>
      <c r="F27" s="20"/>
    </row>
    <row r="28" spans="1:6" ht="30" customHeight="1" x14ac:dyDescent="0.25">
      <c r="A28" s="144" t="s">
        <v>329</v>
      </c>
      <c r="B28" s="145"/>
      <c r="C28" s="145"/>
      <c r="D28" s="145"/>
      <c r="E28" s="145"/>
      <c r="F28" s="146"/>
    </row>
    <row r="29" spans="1:6" ht="30" customHeight="1" x14ac:dyDescent="0.25">
      <c r="A29" s="27" t="s">
        <v>315</v>
      </c>
      <c r="B29" s="28" t="s">
        <v>316</v>
      </c>
      <c r="C29" s="27" t="s">
        <v>317</v>
      </c>
      <c r="D29" s="28" t="s">
        <v>316</v>
      </c>
      <c r="E29" s="27" t="s">
        <v>318</v>
      </c>
      <c r="F29" s="28" t="s">
        <v>316</v>
      </c>
    </row>
    <row r="30" spans="1:6" ht="30" customHeight="1" x14ac:dyDescent="0.25">
      <c r="A30" s="23" t="s">
        <v>330</v>
      </c>
      <c r="B30" s="24">
        <f>COUNTIF('CREST S1-3'!$A$3:$A$65,'Coverage of SNC'!A30)</f>
        <v>0</v>
      </c>
      <c r="C30" s="23" t="s">
        <v>56</v>
      </c>
      <c r="D30" s="24">
        <f>COUNTIF('CREST S1-3'!$C$3:$C$65,'Coverage of SNC'!C30)</f>
        <v>1</v>
      </c>
      <c r="E30" s="23" t="s">
        <v>84</v>
      </c>
      <c r="F30" s="24">
        <f>COUNTIF('CREST S1-3'!$E$3:$E$65,'Coverage of SNC'!E30)</f>
        <v>0</v>
      </c>
    </row>
    <row r="31" spans="1:6" ht="30" customHeight="1" x14ac:dyDescent="0.25">
      <c r="A31" s="23" t="s">
        <v>84</v>
      </c>
      <c r="B31" s="24">
        <f>COUNTIF('CREST S1-3'!$A$3:$A$65,'Coverage of SNC'!A31)</f>
        <v>3</v>
      </c>
      <c r="C31" s="23" t="s">
        <v>84</v>
      </c>
      <c r="D31" s="24">
        <f>COUNTIF('CREST S1-3'!$C$3:$C$65,'Coverage of SNC'!C31)</f>
        <v>0</v>
      </c>
      <c r="E31" s="23" t="s">
        <v>60</v>
      </c>
      <c r="F31" s="24">
        <f>COUNTIF('CREST S1-3'!$E$3:$E$65,'Coverage of SNC'!E31)</f>
        <v>1</v>
      </c>
    </row>
    <row r="32" spans="1:6" ht="30" customHeight="1" x14ac:dyDescent="0.25">
      <c r="A32" s="23" t="s">
        <v>44</v>
      </c>
      <c r="B32" s="24">
        <f>COUNTIF('CREST S1-3'!$A$3:$A$65,'Coverage of SNC'!A32)</f>
        <v>13</v>
      </c>
      <c r="C32" s="23" t="s">
        <v>331</v>
      </c>
      <c r="D32" s="24">
        <f>COUNTIF('CREST S1-3'!$C$3:$C$65,'Coverage of SNC'!C32)</f>
        <v>0</v>
      </c>
      <c r="E32" s="23" t="s">
        <v>46</v>
      </c>
      <c r="F32" s="24">
        <f>COUNTIF('CREST S1-3'!$E$3:$E$65,'Coverage of SNC'!E32)</f>
        <v>8</v>
      </c>
    </row>
    <row r="33" spans="1:6" ht="30" customHeight="1" x14ac:dyDescent="0.25">
      <c r="A33" s="23" t="s">
        <v>332</v>
      </c>
      <c r="B33" s="24">
        <f>COUNTIF('CREST S1-3'!$A$3:$A$65,'Coverage of SNC'!A33)</f>
        <v>0</v>
      </c>
      <c r="C33" s="23" t="s">
        <v>50</v>
      </c>
      <c r="D33" s="24">
        <f>COUNTIF('CREST S1-3'!$C$3:$C$65,'Coverage of SNC'!C33)</f>
        <v>9</v>
      </c>
      <c r="E33" s="23" t="s">
        <v>164</v>
      </c>
      <c r="F33" s="24">
        <f>COUNTIF('CREST S1-3'!$E$3:$E$65,'Coverage of SNC'!E33)</f>
        <v>0</v>
      </c>
    </row>
    <row r="34" spans="1:6" ht="30" customHeight="1" x14ac:dyDescent="0.25">
      <c r="A34" s="23" t="s">
        <v>90</v>
      </c>
      <c r="B34" s="24">
        <f>COUNTIF('CREST S1-3'!$A$3:$A$65,'Coverage of SNC'!A34)</f>
        <v>0</v>
      </c>
      <c r="C34" s="23" t="s">
        <v>77</v>
      </c>
      <c r="D34" s="24">
        <f>COUNTIF('CREST S1-3'!$C$3:$C$65,'Coverage of SNC'!C34)</f>
        <v>2</v>
      </c>
      <c r="E34" s="23" t="s">
        <v>96</v>
      </c>
      <c r="F34" s="24">
        <f>COUNTIF('CREST S1-3'!$E$3:$E$65,'Coverage of SNC'!E34)</f>
        <v>1</v>
      </c>
    </row>
    <row r="35" spans="1:6" ht="30" customHeight="1" x14ac:dyDescent="0.25">
      <c r="A35" s="23" t="s">
        <v>80</v>
      </c>
      <c r="B35" s="24">
        <f>COUNTIF('CREST S1-3'!$A$3:$A$65,'Coverage of SNC'!A35)</f>
        <v>2</v>
      </c>
      <c r="C35" s="23" t="s">
        <v>64</v>
      </c>
      <c r="D35" s="24">
        <f>COUNTIF('CREST S1-3'!$C$3:$C$65,'Coverage of SNC'!C35)</f>
        <v>4</v>
      </c>
      <c r="E35" s="23" t="s">
        <v>90</v>
      </c>
      <c r="F35" s="24">
        <f>COUNTIF('CREST S1-3'!$E$3:$E$65,'Coverage of SNC'!E35)</f>
        <v>0</v>
      </c>
    </row>
    <row r="36" spans="1:6" ht="30" customHeight="1" x14ac:dyDescent="0.25">
      <c r="A36" s="23"/>
      <c r="B36" s="24"/>
      <c r="C36" s="23" t="s">
        <v>90</v>
      </c>
      <c r="D36" s="24">
        <f>COUNTIF('CREST S1-3'!$C$3:$C$65,'Coverage of SNC'!C36)</f>
        <v>1</v>
      </c>
      <c r="E36" s="23" t="s">
        <v>56</v>
      </c>
      <c r="F36" s="24">
        <f>COUNTIF('CREST S1-3'!$E$3:$E$65,'Coverage of SNC'!E36)</f>
        <v>3</v>
      </c>
    </row>
    <row r="37" spans="1:6" ht="30" customHeight="1" x14ac:dyDescent="0.25">
      <c r="A37" s="25"/>
      <c r="B37" s="26"/>
      <c r="C37" s="25" t="s">
        <v>80</v>
      </c>
      <c r="D37" s="26">
        <f>COUNTIF('CREST S1-3'!$C$3:$C$65,'Coverage of SNC'!C37)</f>
        <v>1</v>
      </c>
      <c r="E37" s="25" t="s">
        <v>80</v>
      </c>
      <c r="F37" s="26">
        <f>COUNTIF('CREST S1-3'!$E$3:$E$65,'Coverage of SNC'!E37)</f>
        <v>0</v>
      </c>
    </row>
    <row r="38" spans="1:6" ht="30" customHeight="1" x14ac:dyDescent="0.25">
      <c r="A38" s="19"/>
      <c r="B38" s="20"/>
      <c r="C38" s="19"/>
      <c r="D38" s="20"/>
      <c r="E38" s="19"/>
      <c r="F38" s="20"/>
    </row>
    <row r="39" spans="1:6" ht="30" customHeight="1" x14ac:dyDescent="0.25">
      <c r="A39" s="19"/>
      <c r="B39" s="20"/>
      <c r="C39" s="19"/>
      <c r="D39" s="20"/>
      <c r="E39" s="19"/>
      <c r="F39" s="20"/>
    </row>
    <row r="40" spans="1:6" ht="30" customHeight="1" x14ac:dyDescent="0.25">
      <c r="A40" s="19"/>
      <c r="B40" s="20"/>
      <c r="C40" s="19"/>
      <c r="D40" s="20"/>
      <c r="E40" s="19"/>
      <c r="F40" s="20"/>
    </row>
    <row r="41" spans="1:6" ht="30" customHeight="1" x14ac:dyDescent="0.25">
      <c r="A41" s="19"/>
      <c r="B41" s="20"/>
      <c r="C41" s="19"/>
      <c r="D41" s="20"/>
      <c r="E41" s="19"/>
      <c r="F41" s="20"/>
    </row>
    <row r="42" spans="1:6" ht="30" customHeight="1" x14ac:dyDescent="0.25">
      <c r="A42" s="19"/>
      <c r="B42" s="20"/>
      <c r="C42" s="19"/>
      <c r="D42" s="20"/>
      <c r="E42" s="19"/>
      <c r="F42" s="20"/>
    </row>
    <row r="43" spans="1:6" ht="30" customHeight="1" x14ac:dyDescent="0.25">
      <c r="A43" s="19"/>
      <c r="B43" s="20"/>
      <c r="C43" s="19"/>
      <c r="D43" s="20"/>
      <c r="E43" s="19"/>
      <c r="F43" s="20"/>
    </row>
    <row r="44" spans="1:6" ht="30" customHeight="1" x14ac:dyDescent="0.25">
      <c r="A44" s="19"/>
      <c r="B44" s="20"/>
      <c r="C44" s="19"/>
      <c r="D44" s="20"/>
      <c r="E44" s="19"/>
      <c r="F44" s="20"/>
    </row>
    <row r="45" spans="1:6" ht="30" customHeight="1" x14ac:dyDescent="0.25">
      <c r="A45" s="19"/>
      <c r="B45" s="20"/>
      <c r="C45" s="19"/>
      <c r="D45" s="20"/>
      <c r="E45" s="19"/>
      <c r="F45" s="20"/>
    </row>
    <row r="46" spans="1:6" ht="30" customHeight="1" x14ac:dyDescent="0.25">
      <c r="A46" s="19"/>
      <c r="B46" s="20"/>
      <c r="C46" s="19"/>
      <c r="D46" s="20"/>
      <c r="E46" s="19"/>
      <c r="F46" s="20"/>
    </row>
    <row r="47" spans="1:6" ht="30" customHeight="1" x14ac:dyDescent="0.25">
      <c r="A47" s="19"/>
      <c r="B47" s="20"/>
      <c r="C47" s="19"/>
      <c r="D47" s="20"/>
      <c r="E47" s="19"/>
      <c r="F47" s="20"/>
    </row>
    <row r="48" spans="1:6" ht="30" customHeight="1" x14ac:dyDescent="0.25">
      <c r="A48" s="19"/>
      <c r="B48" s="20"/>
      <c r="C48" s="19"/>
      <c r="D48" s="20"/>
      <c r="E48" s="19"/>
      <c r="F48" s="20"/>
    </row>
    <row r="49" spans="1:6" ht="30" customHeight="1" x14ac:dyDescent="0.25">
      <c r="A49" s="19"/>
      <c r="B49" s="20"/>
      <c r="C49" s="19"/>
      <c r="D49" s="20"/>
      <c r="E49" s="19"/>
      <c r="F49" s="20"/>
    </row>
    <row r="50" spans="1:6" ht="30" customHeight="1" x14ac:dyDescent="0.25">
      <c r="A50" s="19"/>
      <c r="B50" s="20"/>
      <c r="C50" s="19"/>
      <c r="D50" s="20"/>
      <c r="E50" s="19"/>
      <c r="F50" s="20"/>
    </row>
    <row r="51" spans="1:6" ht="30" customHeight="1" x14ac:dyDescent="0.25">
      <c r="A51" s="19"/>
      <c r="B51" s="20"/>
      <c r="C51" s="19"/>
      <c r="D51" s="20"/>
      <c r="E51" s="19"/>
      <c r="F51" s="20"/>
    </row>
    <row r="52" spans="1:6" ht="30" customHeight="1" x14ac:dyDescent="0.25">
      <c r="A52" s="19"/>
      <c r="B52" s="20"/>
      <c r="C52" s="19"/>
      <c r="D52" s="20"/>
      <c r="E52" s="19"/>
      <c r="F52" s="20"/>
    </row>
    <row r="53" spans="1:6" ht="30" customHeight="1" x14ac:dyDescent="0.25">
      <c r="A53" s="19"/>
      <c r="B53" s="20"/>
      <c r="C53" s="19"/>
      <c r="D53" s="20"/>
      <c r="E53" s="19"/>
      <c r="F53" s="20"/>
    </row>
    <row r="54" spans="1:6" ht="30" customHeight="1" x14ac:dyDescent="0.25">
      <c r="A54" s="19"/>
      <c r="B54" s="20"/>
      <c r="C54" s="19"/>
      <c r="D54" s="20"/>
      <c r="E54" s="19"/>
      <c r="F54" s="20"/>
    </row>
    <row r="55" spans="1:6" ht="30" customHeight="1" x14ac:dyDescent="0.25">
      <c r="A55" s="19"/>
      <c r="B55" s="20"/>
      <c r="C55" s="19"/>
      <c r="D55" s="20"/>
      <c r="E55" s="19"/>
      <c r="F55" s="20"/>
    </row>
    <row r="56" spans="1:6" ht="30" customHeight="1" x14ac:dyDescent="0.25">
      <c r="A56" s="19"/>
      <c r="B56" s="20"/>
      <c r="C56" s="19"/>
      <c r="D56" s="20"/>
      <c r="E56" s="19"/>
      <c r="F56" s="20"/>
    </row>
    <row r="57" spans="1:6" ht="30" customHeight="1" x14ac:dyDescent="0.25">
      <c r="A57" s="19"/>
      <c r="B57" s="20"/>
      <c r="C57" s="19"/>
      <c r="D57" s="20"/>
      <c r="E57" s="19"/>
      <c r="F57" s="20"/>
    </row>
    <row r="58" spans="1:6" ht="30" customHeight="1" x14ac:dyDescent="0.25">
      <c r="A58" s="19"/>
      <c r="B58" s="20"/>
      <c r="C58" s="19"/>
      <c r="D58" s="20"/>
      <c r="E58" s="19"/>
      <c r="F58" s="20"/>
    </row>
    <row r="59" spans="1:6" ht="30" customHeight="1" x14ac:dyDescent="0.25">
      <c r="A59" s="19"/>
      <c r="B59" s="20"/>
      <c r="C59" s="19"/>
      <c r="D59" s="20"/>
      <c r="E59" s="19"/>
      <c r="F59" s="20"/>
    </row>
    <row r="60" spans="1:6" ht="30" customHeight="1" x14ac:dyDescent="0.25">
      <c r="A60" s="19"/>
      <c r="B60" s="20"/>
      <c r="C60" s="19"/>
      <c r="D60" s="20"/>
      <c r="E60" s="19"/>
      <c r="F60" s="20"/>
    </row>
    <row r="61" spans="1:6" ht="30" customHeight="1" x14ac:dyDescent="0.25">
      <c r="A61" s="19"/>
      <c r="B61" s="20"/>
      <c r="C61" s="19"/>
      <c r="D61" s="20"/>
      <c r="E61" s="19"/>
      <c r="F61" s="20"/>
    </row>
    <row r="62" spans="1:6" ht="30" customHeight="1" x14ac:dyDescent="0.25">
      <c r="A62" s="19"/>
      <c r="B62" s="20"/>
      <c r="C62" s="19"/>
      <c r="D62" s="20"/>
      <c r="E62" s="19"/>
      <c r="F62" s="20"/>
    </row>
    <row r="63" spans="1:6" ht="30" customHeight="1" x14ac:dyDescent="0.25">
      <c r="A63" s="19"/>
      <c r="B63" s="20"/>
      <c r="C63" s="19"/>
      <c r="D63" s="20"/>
      <c r="E63" s="19"/>
      <c r="F63" s="20"/>
    </row>
    <row r="64" spans="1:6" ht="30" customHeight="1" x14ac:dyDescent="0.25">
      <c r="A64" s="19"/>
      <c r="B64" s="20"/>
      <c r="C64" s="19"/>
      <c r="D64" s="20"/>
      <c r="E64" s="19"/>
      <c r="F64" s="20"/>
    </row>
    <row r="65" spans="1:6" ht="30" customHeight="1" x14ac:dyDescent="0.25">
      <c r="A65" s="19"/>
      <c r="B65" s="20"/>
      <c r="C65" s="19"/>
      <c r="D65" s="20"/>
      <c r="E65" s="19"/>
      <c r="F65" s="20"/>
    </row>
    <row r="66" spans="1:6" ht="30" customHeight="1" x14ac:dyDescent="0.25">
      <c r="A66" s="19"/>
      <c r="B66" s="20"/>
      <c r="C66" s="19"/>
      <c r="D66" s="20"/>
      <c r="E66" s="19"/>
      <c r="F66" s="20"/>
    </row>
    <row r="67" spans="1:6" ht="30" customHeight="1" x14ac:dyDescent="0.25">
      <c r="A67" s="19"/>
      <c r="B67" s="20"/>
      <c r="C67" s="19"/>
      <c r="D67" s="20"/>
      <c r="E67" s="19"/>
      <c r="F67" s="20"/>
    </row>
    <row r="68" spans="1:6" ht="30" customHeight="1" x14ac:dyDescent="0.25">
      <c r="A68" s="19"/>
      <c r="B68" s="20"/>
      <c r="C68" s="19"/>
      <c r="D68" s="20"/>
      <c r="E68" s="19"/>
      <c r="F68" s="20"/>
    </row>
    <row r="69" spans="1:6" ht="30" customHeight="1" x14ac:dyDescent="0.25">
      <c r="A69" s="19"/>
      <c r="B69" s="20"/>
      <c r="C69" s="19"/>
      <c r="D69" s="20"/>
      <c r="E69" s="19"/>
      <c r="F69" s="20"/>
    </row>
    <row r="70" spans="1:6" ht="30" customHeight="1" x14ac:dyDescent="0.25">
      <c r="A70" s="19"/>
      <c r="B70" s="20"/>
      <c r="C70" s="19"/>
      <c r="D70" s="20"/>
      <c r="E70" s="19"/>
      <c r="F70" s="20"/>
    </row>
    <row r="71" spans="1:6" ht="30" customHeight="1" x14ac:dyDescent="0.25">
      <c r="A71" s="19"/>
      <c r="B71" s="20"/>
      <c r="C71" s="19"/>
      <c r="D71" s="20"/>
      <c r="E71" s="19"/>
      <c r="F71" s="20"/>
    </row>
    <row r="72" spans="1:6" ht="30" customHeight="1" x14ac:dyDescent="0.25">
      <c r="A72" s="19"/>
      <c r="B72" s="20"/>
      <c r="C72" s="19"/>
      <c r="D72" s="20"/>
      <c r="E72" s="19"/>
      <c r="F72" s="20"/>
    </row>
    <row r="73" spans="1:6" ht="30" customHeight="1" x14ac:dyDescent="0.25">
      <c r="A73" s="19"/>
      <c r="B73" s="20"/>
      <c r="C73" s="19"/>
      <c r="D73" s="20"/>
      <c r="E73" s="19"/>
      <c r="F73" s="20"/>
    </row>
    <row r="74" spans="1:6" ht="30" customHeight="1" x14ac:dyDescent="0.25">
      <c r="A74" s="19"/>
      <c r="B74" s="20"/>
      <c r="C74" s="19"/>
      <c r="D74" s="20"/>
      <c r="E74" s="19"/>
      <c r="F74" s="20"/>
    </row>
    <row r="75" spans="1:6" ht="30" customHeight="1" x14ac:dyDescent="0.25">
      <c r="A75" s="19"/>
      <c r="B75" s="20"/>
      <c r="C75" s="19"/>
      <c r="D75" s="20"/>
      <c r="E75" s="19"/>
      <c r="F75" s="20"/>
    </row>
    <row r="76" spans="1:6" ht="30" customHeight="1" x14ac:dyDescent="0.25">
      <c r="A76" s="19"/>
      <c r="B76" s="20"/>
      <c r="C76" s="19"/>
      <c r="D76" s="20"/>
      <c r="E76" s="19"/>
      <c r="F76" s="20"/>
    </row>
    <row r="77" spans="1:6" ht="30" customHeight="1" x14ac:dyDescent="0.25">
      <c r="A77" s="19"/>
      <c r="B77" s="20"/>
      <c r="C77" s="19"/>
      <c r="D77" s="20"/>
      <c r="E77" s="19"/>
      <c r="F77" s="20"/>
    </row>
    <row r="78" spans="1:6" ht="30" customHeight="1" x14ac:dyDescent="0.25">
      <c r="A78" s="19"/>
      <c r="B78" s="20"/>
      <c r="C78" s="19"/>
      <c r="D78" s="20"/>
      <c r="E78" s="19"/>
      <c r="F78" s="20"/>
    </row>
    <row r="79" spans="1:6" ht="30" customHeight="1" x14ac:dyDescent="0.25">
      <c r="A79" s="19"/>
      <c r="B79" s="20"/>
      <c r="C79" s="19"/>
      <c r="D79" s="20"/>
      <c r="E79" s="19"/>
      <c r="F79" s="20"/>
    </row>
    <row r="80" spans="1:6" ht="30" customHeight="1" x14ac:dyDescent="0.25">
      <c r="A80" s="19"/>
      <c r="B80" s="20"/>
      <c r="C80" s="19"/>
      <c r="D80" s="20"/>
      <c r="E80" s="19"/>
      <c r="F80" s="20"/>
    </row>
    <row r="81" spans="1:6" ht="30" customHeight="1" x14ac:dyDescent="0.25">
      <c r="A81" s="19"/>
      <c r="B81" s="20"/>
      <c r="C81" s="19"/>
      <c r="D81" s="20"/>
      <c r="E81" s="19"/>
      <c r="F81" s="20"/>
    </row>
    <row r="82" spans="1:6" ht="30" customHeight="1" x14ac:dyDescent="0.25">
      <c r="A82" s="19"/>
      <c r="B82" s="20"/>
      <c r="C82" s="19"/>
      <c r="D82" s="20"/>
      <c r="E82" s="19"/>
      <c r="F82" s="20"/>
    </row>
    <row r="83" spans="1:6" ht="30" customHeight="1" x14ac:dyDescent="0.25">
      <c r="A83" s="19"/>
      <c r="B83" s="20"/>
      <c r="C83" s="19"/>
      <c r="D83" s="20"/>
      <c r="E83" s="19"/>
      <c r="F83" s="20"/>
    </row>
    <row r="84" spans="1:6" ht="30" customHeight="1" x14ac:dyDescent="0.25">
      <c r="A84" s="19"/>
      <c r="B84" s="20"/>
      <c r="C84" s="19"/>
      <c r="D84" s="20"/>
      <c r="E84" s="19"/>
      <c r="F84" s="20"/>
    </row>
    <row r="85" spans="1:6" ht="30" customHeight="1" x14ac:dyDescent="0.25">
      <c r="A85" s="19"/>
      <c r="B85" s="20"/>
      <c r="C85" s="19"/>
      <c r="D85" s="20"/>
      <c r="E85" s="19"/>
      <c r="F85" s="20"/>
    </row>
    <row r="86" spans="1:6" ht="30" customHeight="1" x14ac:dyDescent="0.25">
      <c r="A86" s="19"/>
      <c r="B86" s="20"/>
      <c r="C86" s="19"/>
      <c r="D86" s="20"/>
      <c r="E86" s="19"/>
      <c r="F86" s="20"/>
    </row>
    <row r="87" spans="1:6" ht="30" customHeight="1" x14ac:dyDescent="0.25">
      <c r="A87" s="19"/>
      <c r="B87" s="20"/>
      <c r="C87" s="19"/>
      <c r="D87" s="20"/>
      <c r="E87" s="19"/>
      <c r="F87" s="20"/>
    </row>
    <row r="88" spans="1:6" ht="30" customHeight="1" x14ac:dyDescent="0.25">
      <c r="A88" s="19"/>
      <c r="B88" s="20"/>
      <c r="C88" s="19"/>
      <c r="D88" s="20"/>
      <c r="E88" s="19"/>
      <c r="F88" s="20"/>
    </row>
    <row r="89" spans="1:6" ht="30" customHeight="1" x14ac:dyDescent="0.25">
      <c r="A89" s="19"/>
      <c r="B89" s="20"/>
      <c r="C89" s="19"/>
      <c r="D89" s="20"/>
      <c r="E89" s="19"/>
      <c r="F89" s="20"/>
    </row>
    <row r="90" spans="1:6" ht="30" customHeight="1" x14ac:dyDescent="0.25">
      <c r="A90" s="19"/>
      <c r="B90" s="20"/>
      <c r="C90" s="19"/>
      <c r="D90" s="20"/>
      <c r="E90" s="19"/>
      <c r="F90" s="20"/>
    </row>
    <row r="91" spans="1:6" ht="30" customHeight="1" x14ac:dyDescent="0.25">
      <c r="A91" s="19"/>
      <c r="B91" s="20"/>
      <c r="C91" s="19"/>
      <c r="D91" s="20"/>
      <c r="E91" s="19"/>
      <c r="F91" s="20"/>
    </row>
    <row r="92" spans="1:6" ht="30" customHeight="1" x14ac:dyDescent="0.25">
      <c r="A92" s="19"/>
      <c r="B92" s="20"/>
      <c r="C92" s="19"/>
      <c r="D92" s="20"/>
      <c r="E92" s="19"/>
      <c r="F92" s="20"/>
    </row>
    <row r="93" spans="1:6" ht="30" customHeight="1" x14ac:dyDescent="0.25">
      <c r="A93" s="19"/>
      <c r="B93" s="20"/>
      <c r="C93" s="19"/>
      <c r="D93" s="20"/>
      <c r="E93" s="19"/>
      <c r="F93" s="20"/>
    </row>
    <row r="94" spans="1:6" ht="30" customHeight="1" x14ac:dyDescent="0.25">
      <c r="A94" s="19"/>
      <c r="B94" s="20"/>
      <c r="C94" s="19"/>
      <c r="D94" s="20"/>
      <c r="E94" s="19"/>
      <c r="F94" s="20"/>
    </row>
    <row r="95" spans="1:6" ht="30" customHeight="1" x14ac:dyDescent="0.25">
      <c r="A95" s="19"/>
      <c r="B95" s="20"/>
      <c r="C95" s="19"/>
      <c r="D95" s="20"/>
      <c r="E95" s="19"/>
      <c r="F95" s="20"/>
    </row>
    <row r="96" spans="1:6" ht="30" customHeight="1" x14ac:dyDescent="0.25">
      <c r="A96" s="19"/>
      <c r="B96" s="20"/>
      <c r="C96" s="19"/>
      <c r="D96" s="20"/>
      <c r="E96" s="19"/>
      <c r="F96" s="20"/>
    </row>
    <row r="97" spans="1:6" ht="30" customHeight="1" x14ac:dyDescent="0.25">
      <c r="A97" s="19"/>
      <c r="B97" s="20"/>
      <c r="C97" s="19"/>
      <c r="D97" s="20"/>
      <c r="E97" s="19"/>
      <c r="F97" s="20"/>
    </row>
    <row r="98" spans="1:6" ht="30" customHeight="1" x14ac:dyDescent="0.25">
      <c r="A98" s="19"/>
      <c r="B98" s="20"/>
      <c r="C98" s="19"/>
      <c r="D98" s="20"/>
      <c r="E98" s="19"/>
      <c r="F98" s="20"/>
    </row>
    <row r="99" spans="1:6" ht="30" customHeight="1" x14ac:dyDescent="0.25">
      <c r="A99" s="19"/>
      <c r="B99" s="20"/>
      <c r="C99" s="19"/>
      <c r="D99" s="20"/>
      <c r="E99" s="19"/>
      <c r="F99" s="20"/>
    </row>
    <row r="100" spans="1:6" ht="30" customHeight="1" x14ac:dyDescent="0.25">
      <c r="A100" s="19"/>
      <c r="B100" s="20"/>
      <c r="C100" s="19"/>
      <c r="D100" s="20"/>
      <c r="E100" s="19"/>
      <c r="F100" s="20"/>
    </row>
    <row r="101" spans="1:6" ht="30" customHeight="1" x14ac:dyDescent="0.25">
      <c r="A101" s="19"/>
      <c r="B101" s="20"/>
      <c r="C101" s="19"/>
      <c r="D101" s="20"/>
      <c r="E101" s="19"/>
      <c r="F101" s="20"/>
    </row>
    <row r="102" spans="1:6" ht="30" customHeight="1" x14ac:dyDescent="0.25">
      <c r="A102" s="19"/>
      <c r="B102" s="20"/>
      <c r="C102" s="19"/>
      <c r="D102" s="20"/>
      <c r="E102" s="19"/>
      <c r="F102" s="20"/>
    </row>
    <row r="103" spans="1:6" ht="30" customHeight="1" x14ac:dyDescent="0.25">
      <c r="A103" s="19"/>
      <c r="B103" s="20"/>
      <c r="C103" s="19"/>
      <c r="D103" s="20"/>
      <c r="E103" s="19"/>
      <c r="F103" s="20"/>
    </row>
    <row r="104" spans="1:6" ht="30" customHeight="1" x14ac:dyDescent="0.25">
      <c r="A104" s="19"/>
      <c r="B104" s="20"/>
      <c r="C104" s="19"/>
      <c r="D104" s="20"/>
      <c r="E104" s="19"/>
      <c r="F104" s="20"/>
    </row>
    <row r="105" spans="1:6" ht="30" customHeight="1" x14ac:dyDescent="0.25">
      <c r="A105" s="19"/>
      <c r="B105" s="20"/>
      <c r="C105" s="19"/>
      <c r="D105" s="20"/>
      <c r="E105" s="19"/>
      <c r="F105" s="20"/>
    </row>
    <row r="106" spans="1:6" ht="30" customHeight="1" x14ac:dyDescent="0.25">
      <c r="A106" s="19"/>
      <c r="B106" s="20"/>
      <c r="C106" s="19"/>
      <c r="D106" s="20"/>
      <c r="E106" s="19"/>
      <c r="F106" s="20"/>
    </row>
    <row r="107" spans="1:6" ht="30" customHeight="1" x14ac:dyDescent="0.25">
      <c r="A107" s="19"/>
      <c r="B107" s="20"/>
      <c r="C107" s="19"/>
      <c r="D107" s="20"/>
      <c r="E107" s="19"/>
      <c r="F107" s="20"/>
    </row>
    <row r="108" spans="1:6" ht="30" customHeight="1" x14ac:dyDescent="0.25">
      <c r="A108" s="19"/>
      <c r="B108" s="20"/>
      <c r="C108" s="19"/>
      <c r="D108" s="20"/>
      <c r="E108" s="19"/>
      <c r="F108" s="20"/>
    </row>
    <row r="109" spans="1:6" ht="30" customHeight="1" x14ac:dyDescent="0.25">
      <c r="A109" s="19"/>
      <c r="B109" s="20"/>
      <c r="C109" s="19"/>
      <c r="D109" s="20"/>
      <c r="E109" s="19"/>
      <c r="F109" s="20"/>
    </row>
    <row r="110" spans="1:6" ht="30" customHeight="1" x14ac:dyDescent="0.25">
      <c r="A110" s="19"/>
      <c r="B110" s="20"/>
      <c r="C110" s="19"/>
      <c r="D110" s="20"/>
      <c r="E110" s="19"/>
      <c r="F110" s="20"/>
    </row>
    <row r="111" spans="1:6" ht="30" customHeight="1" x14ac:dyDescent="0.25">
      <c r="A111" s="19"/>
      <c r="B111" s="20"/>
      <c r="C111" s="19"/>
      <c r="D111" s="20"/>
      <c r="E111" s="19"/>
      <c r="F111" s="20"/>
    </row>
    <row r="112" spans="1:6" ht="30" customHeight="1" x14ac:dyDescent="0.25">
      <c r="A112" s="19"/>
      <c r="B112" s="20"/>
      <c r="C112" s="19"/>
      <c r="D112" s="20"/>
      <c r="E112" s="19"/>
      <c r="F112" s="20"/>
    </row>
    <row r="113" spans="1:6" ht="30" customHeight="1" x14ac:dyDescent="0.25">
      <c r="A113" s="19"/>
      <c r="B113" s="20"/>
      <c r="C113" s="19"/>
      <c r="D113" s="20"/>
      <c r="E113" s="19"/>
      <c r="F113" s="20"/>
    </row>
    <row r="114" spans="1:6" ht="30" customHeight="1" x14ac:dyDescent="0.25">
      <c r="A114" s="19"/>
      <c r="B114" s="20"/>
      <c r="C114" s="19"/>
      <c r="D114" s="20"/>
      <c r="E114" s="19"/>
      <c r="F114" s="20"/>
    </row>
    <row r="115" spans="1:6" ht="30" customHeight="1" x14ac:dyDescent="0.25">
      <c r="A115" s="19"/>
      <c r="B115" s="20"/>
      <c r="C115" s="19"/>
      <c r="D115" s="20"/>
      <c r="E115" s="19"/>
      <c r="F115" s="20"/>
    </row>
    <row r="116" spans="1:6" ht="30" customHeight="1" x14ac:dyDescent="0.25">
      <c r="A116" s="19"/>
      <c r="B116" s="20"/>
      <c r="C116" s="19"/>
      <c r="D116" s="20"/>
      <c r="E116" s="19"/>
      <c r="F116" s="20"/>
    </row>
    <row r="117" spans="1:6" ht="30" customHeight="1" x14ac:dyDescent="0.25">
      <c r="A117" s="19"/>
      <c r="B117" s="20"/>
      <c r="C117" s="19"/>
      <c r="D117" s="20"/>
      <c r="E117" s="19"/>
      <c r="F117" s="20"/>
    </row>
    <row r="118" spans="1:6" ht="30" customHeight="1" x14ac:dyDescent="0.25">
      <c r="A118" s="19"/>
      <c r="B118" s="20"/>
      <c r="C118" s="19"/>
      <c r="D118" s="20"/>
      <c r="E118" s="19"/>
      <c r="F118" s="20"/>
    </row>
    <row r="119" spans="1:6" ht="30" customHeight="1" x14ac:dyDescent="0.25">
      <c r="A119" s="19"/>
      <c r="B119" s="20"/>
      <c r="C119" s="19"/>
      <c r="D119" s="20"/>
      <c r="E119" s="19"/>
      <c r="F119" s="20"/>
    </row>
    <row r="120" spans="1:6" ht="30" customHeight="1" x14ac:dyDescent="0.25">
      <c r="A120" s="19"/>
      <c r="B120" s="20"/>
      <c r="C120" s="19"/>
      <c r="D120" s="20"/>
      <c r="E120" s="19"/>
      <c r="F120" s="20"/>
    </row>
    <row r="121" spans="1:6" ht="30" customHeight="1" x14ac:dyDescent="0.25">
      <c r="A121" s="19"/>
      <c r="B121" s="20"/>
      <c r="C121" s="19"/>
      <c r="D121" s="20"/>
      <c r="E121" s="19"/>
      <c r="F121" s="20"/>
    </row>
    <row r="122" spans="1:6" ht="30" customHeight="1" x14ac:dyDescent="0.25">
      <c r="A122" s="19"/>
      <c r="B122" s="20"/>
      <c r="C122" s="19"/>
      <c r="D122" s="20"/>
      <c r="E122" s="19"/>
      <c r="F122" s="20"/>
    </row>
    <row r="123" spans="1:6" ht="30" customHeight="1" x14ac:dyDescent="0.25">
      <c r="A123" s="19"/>
      <c r="B123" s="20"/>
      <c r="C123" s="19"/>
      <c r="D123" s="20"/>
      <c r="E123" s="19"/>
      <c r="F123" s="20"/>
    </row>
    <row r="124" spans="1:6" ht="30" customHeight="1" x14ac:dyDescent="0.25">
      <c r="A124" s="19"/>
      <c r="B124" s="20"/>
      <c r="C124" s="19"/>
      <c r="D124" s="20"/>
      <c r="E124" s="19"/>
      <c r="F124" s="20"/>
    </row>
    <row r="125" spans="1:6" ht="30" customHeight="1" x14ac:dyDescent="0.25">
      <c r="A125" s="19"/>
      <c r="B125" s="20"/>
      <c r="C125" s="19"/>
      <c r="D125" s="20"/>
      <c r="E125" s="19"/>
      <c r="F125" s="20"/>
    </row>
    <row r="126" spans="1:6" ht="30" customHeight="1" x14ac:dyDescent="0.25">
      <c r="A126" s="19"/>
      <c r="B126" s="20"/>
      <c r="C126" s="19"/>
      <c r="D126" s="20"/>
      <c r="E126" s="19"/>
      <c r="F126" s="20"/>
    </row>
    <row r="127" spans="1:6" ht="30" customHeight="1" x14ac:dyDescent="0.25">
      <c r="A127" s="19"/>
      <c r="B127" s="20"/>
      <c r="C127" s="19"/>
      <c r="D127" s="20"/>
      <c r="E127" s="19"/>
      <c r="F127" s="20"/>
    </row>
    <row r="128" spans="1:6" ht="30" customHeight="1" x14ac:dyDescent="0.25">
      <c r="A128" s="19"/>
      <c r="B128" s="20"/>
      <c r="C128" s="19"/>
      <c r="D128" s="20"/>
      <c r="E128" s="19"/>
      <c r="F128" s="20"/>
    </row>
    <row r="129" spans="1:6" ht="30" customHeight="1" x14ac:dyDescent="0.25">
      <c r="A129" s="19"/>
      <c r="B129" s="20"/>
      <c r="C129" s="19"/>
      <c r="D129" s="20"/>
      <c r="E129" s="19"/>
      <c r="F129" s="20"/>
    </row>
    <row r="130" spans="1:6" ht="30" customHeight="1" x14ac:dyDescent="0.25">
      <c r="A130" s="19"/>
      <c r="B130" s="20"/>
      <c r="C130" s="19"/>
      <c r="D130" s="20"/>
      <c r="E130" s="19"/>
      <c r="F130" s="20"/>
    </row>
    <row r="131" spans="1:6" ht="30" customHeight="1" x14ac:dyDescent="0.25">
      <c r="A131" s="19"/>
      <c r="B131" s="20"/>
      <c r="C131" s="19"/>
      <c r="D131" s="20"/>
      <c r="E131" s="19"/>
      <c r="F131" s="20"/>
    </row>
    <row r="132" spans="1:6" ht="30" customHeight="1" x14ac:dyDescent="0.25">
      <c r="A132" s="19"/>
      <c r="B132" s="20"/>
      <c r="C132" s="19"/>
      <c r="D132" s="20"/>
      <c r="E132" s="19"/>
      <c r="F132" s="20"/>
    </row>
    <row r="133" spans="1:6" ht="30" customHeight="1" x14ac:dyDescent="0.25">
      <c r="A133" s="19"/>
      <c r="B133" s="20"/>
      <c r="C133" s="19"/>
      <c r="D133" s="20"/>
      <c r="E133" s="19"/>
      <c r="F133" s="20"/>
    </row>
    <row r="134" spans="1:6" ht="30" customHeight="1" x14ac:dyDescent="0.25">
      <c r="A134" s="19"/>
      <c r="B134" s="20"/>
      <c r="C134" s="19"/>
      <c r="D134" s="20"/>
      <c r="E134" s="19"/>
      <c r="F134" s="20"/>
    </row>
    <row r="135" spans="1:6" ht="30" customHeight="1" x14ac:dyDescent="0.25">
      <c r="A135" s="19"/>
      <c r="B135" s="20"/>
      <c r="C135" s="19"/>
      <c r="D135" s="20"/>
      <c r="E135" s="19"/>
      <c r="F135" s="20"/>
    </row>
    <row r="136" spans="1:6" ht="30" customHeight="1" x14ac:dyDescent="0.25">
      <c r="A136" s="19"/>
      <c r="B136" s="20"/>
      <c r="C136" s="19"/>
      <c r="D136" s="20"/>
      <c r="E136" s="19"/>
      <c r="F136" s="20"/>
    </row>
    <row r="137" spans="1:6" ht="30" customHeight="1" x14ac:dyDescent="0.25">
      <c r="A137" s="19"/>
      <c r="B137" s="20"/>
      <c r="C137" s="19"/>
      <c r="D137" s="20"/>
      <c r="E137" s="19"/>
      <c r="F137" s="20"/>
    </row>
    <row r="138" spans="1:6" ht="30" customHeight="1" x14ac:dyDescent="0.25">
      <c r="A138" s="19"/>
      <c r="B138" s="20"/>
      <c r="C138" s="19"/>
      <c r="D138" s="20"/>
      <c r="E138" s="19"/>
      <c r="F138" s="20"/>
    </row>
    <row r="139" spans="1:6" ht="30" customHeight="1" x14ac:dyDescent="0.25">
      <c r="A139" s="19"/>
      <c r="B139" s="20"/>
      <c r="C139" s="19"/>
      <c r="D139" s="20"/>
      <c r="E139" s="19"/>
      <c r="F139" s="20"/>
    </row>
    <row r="140" spans="1:6" ht="30" customHeight="1" x14ac:dyDescent="0.25">
      <c r="A140" s="19"/>
      <c r="B140" s="20"/>
      <c r="C140" s="19"/>
      <c r="D140" s="20"/>
      <c r="E140" s="19"/>
      <c r="F140" s="20"/>
    </row>
    <row r="141" spans="1:6" ht="30" customHeight="1" x14ac:dyDescent="0.25">
      <c r="A141" s="19"/>
      <c r="B141" s="20"/>
      <c r="C141" s="19"/>
      <c r="D141" s="20"/>
      <c r="E141" s="19"/>
      <c r="F141" s="20"/>
    </row>
    <row r="142" spans="1:6" ht="30" customHeight="1" x14ac:dyDescent="0.25">
      <c r="A142" s="19"/>
      <c r="B142" s="20"/>
      <c r="C142" s="19"/>
      <c r="D142" s="20"/>
      <c r="E142" s="19"/>
      <c r="F142" s="20"/>
    </row>
    <row r="143" spans="1:6" ht="30" customHeight="1" x14ac:dyDescent="0.25">
      <c r="A143" s="19"/>
      <c r="B143" s="20"/>
      <c r="C143" s="19"/>
      <c r="D143" s="20"/>
      <c r="E143" s="19"/>
      <c r="F143" s="20"/>
    </row>
    <row r="144" spans="1:6" ht="30" customHeight="1" x14ac:dyDescent="0.25">
      <c r="A144" s="19"/>
      <c r="B144" s="20"/>
      <c r="C144" s="19"/>
      <c r="D144" s="20"/>
      <c r="E144" s="19"/>
      <c r="F144" s="20"/>
    </row>
    <row r="145" spans="1:6" ht="30" customHeight="1" x14ac:dyDescent="0.25">
      <c r="A145" s="19"/>
      <c r="B145" s="20"/>
      <c r="C145" s="19"/>
      <c r="D145" s="20"/>
      <c r="E145" s="19"/>
      <c r="F145" s="20"/>
    </row>
    <row r="146" spans="1:6" ht="30" customHeight="1" x14ac:dyDescent="0.25">
      <c r="A146" s="19"/>
      <c r="B146" s="20"/>
      <c r="C146" s="19"/>
      <c r="D146" s="20"/>
      <c r="E146" s="19"/>
      <c r="F146" s="20"/>
    </row>
    <row r="147" spans="1:6" ht="30" customHeight="1" x14ac:dyDescent="0.25">
      <c r="A147" s="19"/>
      <c r="B147" s="20"/>
      <c r="C147" s="19"/>
      <c r="D147" s="20"/>
      <c r="E147" s="19"/>
      <c r="F147" s="20"/>
    </row>
    <row r="148" spans="1:6" ht="30" customHeight="1" x14ac:dyDescent="0.25">
      <c r="A148" s="19"/>
      <c r="B148" s="20"/>
      <c r="C148" s="19"/>
      <c r="D148" s="20"/>
      <c r="E148" s="19"/>
      <c r="F148" s="20"/>
    </row>
    <row r="149" spans="1:6" ht="30" customHeight="1" x14ac:dyDescent="0.25">
      <c r="A149" s="19"/>
      <c r="B149" s="20"/>
      <c r="C149" s="19"/>
      <c r="D149" s="20"/>
      <c r="E149" s="19"/>
      <c r="F149" s="20"/>
    </row>
    <row r="150" spans="1:6" ht="30" customHeight="1" x14ac:dyDescent="0.25">
      <c r="A150" s="19"/>
      <c r="B150" s="20"/>
      <c r="C150" s="19"/>
      <c r="D150" s="20"/>
      <c r="E150" s="19"/>
      <c r="F150" s="20"/>
    </row>
    <row r="151" spans="1:6" ht="30" customHeight="1" x14ac:dyDescent="0.25">
      <c r="A151" s="19"/>
      <c r="B151" s="20"/>
      <c r="C151" s="19"/>
      <c r="D151" s="20"/>
      <c r="E151" s="19"/>
      <c r="F151" s="20"/>
    </row>
    <row r="152" spans="1:6" ht="30" customHeight="1" x14ac:dyDescent="0.25">
      <c r="A152" s="19"/>
      <c r="B152" s="20"/>
      <c r="C152" s="19"/>
      <c r="D152" s="20"/>
      <c r="E152" s="19"/>
      <c r="F152" s="20"/>
    </row>
    <row r="153" spans="1:6" ht="30" customHeight="1" x14ac:dyDescent="0.25">
      <c r="A153" s="19"/>
      <c r="B153" s="20"/>
      <c r="C153" s="19"/>
      <c r="D153" s="20"/>
      <c r="E153" s="19"/>
      <c r="F153" s="20"/>
    </row>
    <row r="154" spans="1:6" ht="30" customHeight="1" x14ac:dyDescent="0.25">
      <c r="A154" s="19"/>
      <c r="B154" s="20"/>
      <c r="C154" s="19"/>
      <c r="D154" s="20"/>
      <c r="E154" s="19"/>
      <c r="F154" s="20"/>
    </row>
    <row r="155" spans="1:6" ht="30" customHeight="1" x14ac:dyDescent="0.25">
      <c r="A155" s="19"/>
      <c r="B155" s="20"/>
      <c r="C155" s="19"/>
      <c r="D155" s="20"/>
      <c r="E155" s="19"/>
      <c r="F155" s="20"/>
    </row>
    <row r="156" spans="1:6" ht="30" customHeight="1" x14ac:dyDescent="0.25">
      <c r="A156" s="19"/>
      <c r="B156" s="20"/>
      <c r="C156" s="19"/>
      <c r="D156" s="20"/>
      <c r="E156" s="19"/>
      <c r="F156" s="20"/>
    </row>
    <row r="157" spans="1:6" ht="30" customHeight="1" x14ac:dyDescent="0.25">
      <c r="A157" s="19"/>
      <c r="B157" s="20"/>
      <c r="C157" s="19"/>
      <c r="D157" s="20"/>
      <c r="E157" s="19"/>
      <c r="F157" s="20"/>
    </row>
    <row r="158" spans="1:6" ht="30" customHeight="1" x14ac:dyDescent="0.25">
      <c r="A158" s="19"/>
      <c r="B158" s="20"/>
      <c r="C158" s="19"/>
      <c r="D158" s="20"/>
      <c r="E158" s="19"/>
      <c r="F158" s="20"/>
    </row>
    <row r="159" spans="1:6" ht="30" customHeight="1" x14ac:dyDescent="0.25">
      <c r="A159" s="19"/>
      <c r="B159" s="20"/>
      <c r="C159" s="19"/>
      <c r="D159" s="20"/>
      <c r="E159" s="19"/>
      <c r="F159" s="20"/>
    </row>
    <row r="160" spans="1:6" ht="30" customHeight="1" x14ac:dyDescent="0.25">
      <c r="A160" s="19"/>
      <c r="B160" s="20"/>
      <c r="C160" s="19"/>
      <c r="D160" s="20"/>
      <c r="E160" s="19"/>
      <c r="F160" s="20"/>
    </row>
    <row r="161" spans="1:6" ht="30" customHeight="1" x14ac:dyDescent="0.25">
      <c r="A161" s="19"/>
      <c r="B161" s="20"/>
      <c r="C161" s="19"/>
      <c r="D161" s="20"/>
      <c r="E161" s="19"/>
      <c r="F161" s="20"/>
    </row>
    <row r="162" spans="1:6" ht="30" customHeight="1" x14ac:dyDescent="0.25">
      <c r="A162" s="19"/>
      <c r="B162" s="20"/>
      <c r="C162" s="19"/>
      <c r="D162" s="20"/>
      <c r="E162" s="19"/>
      <c r="F162" s="20"/>
    </row>
    <row r="163" spans="1:6" ht="30" customHeight="1" x14ac:dyDescent="0.25">
      <c r="A163" s="19"/>
      <c r="B163" s="20"/>
      <c r="C163" s="19"/>
      <c r="D163" s="20"/>
      <c r="E163" s="19"/>
      <c r="F163" s="20"/>
    </row>
    <row r="164" spans="1:6" ht="30" customHeight="1" x14ac:dyDescent="0.25">
      <c r="A164" s="19"/>
      <c r="B164" s="20"/>
      <c r="C164" s="19"/>
      <c r="D164" s="20"/>
      <c r="E164" s="19"/>
      <c r="F164" s="20"/>
    </row>
    <row r="165" spans="1:6" ht="30" customHeight="1" x14ac:dyDescent="0.25">
      <c r="A165" s="19"/>
      <c r="B165" s="20"/>
      <c r="C165" s="19"/>
      <c r="D165" s="20"/>
      <c r="E165" s="19"/>
      <c r="F165" s="20"/>
    </row>
    <row r="166" spans="1:6" ht="30" customHeight="1" x14ac:dyDescent="0.25">
      <c r="A166" s="19"/>
      <c r="B166" s="20"/>
      <c r="C166" s="19"/>
      <c r="D166" s="20"/>
      <c r="E166" s="19"/>
      <c r="F166" s="20"/>
    </row>
    <row r="167" spans="1:6" ht="30" customHeight="1" x14ac:dyDescent="0.25">
      <c r="A167" s="19"/>
      <c r="B167" s="20"/>
      <c r="C167" s="19"/>
      <c r="D167" s="20"/>
      <c r="E167" s="19"/>
      <c r="F167" s="20"/>
    </row>
    <row r="168" spans="1:6" ht="30" customHeight="1" x14ac:dyDescent="0.25">
      <c r="A168" s="19"/>
      <c r="B168" s="20"/>
      <c r="C168" s="19"/>
      <c r="D168" s="20"/>
      <c r="E168" s="19"/>
      <c r="F168" s="20"/>
    </row>
    <row r="169" spans="1:6" ht="30" customHeight="1" x14ac:dyDescent="0.25">
      <c r="A169" s="19"/>
      <c r="B169" s="20"/>
      <c r="C169" s="19"/>
      <c r="D169" s="20"/>
      <c r="E169" s="19"/>
      <c r="F169" s="20"/>
    </row>
    <row r="170" spans="1:6" ht="30" customHeight="1" x14ac:dyDescent="0.25">
      <c r="A170" s="19"/>
      <c r="B170" s="20"/>
      <c r="C170" s="19"/>
      <c r="D170" s="20"/>
      <c r="E170" s="19"/>
      <c r="F170" s="20"/>
    </row>
    <row r="171" spans="1:6" ht="30" customHeight="1" x14ac:dyDescent="0.25">
      <c r="A171" s="19"/>
      <c r="B171" s="20"/>
      <c r="C171" s="19"/>
      <c r="D171" s="20"/>
      <c r="E171" s="19"/>
      <c r="F171" s="20"/>
    </row>
    <row r="172" spans="1:6" ht="30" customHeight="1" x14ac:dyDescent="0.25">
      <c r="A172" s="19"/>
      <c r="B172" s="20"/>
      <c r="C172" s="19"/>
      <c r="D172" s="20"/>
      <c r="E172" s="19"/>
      <c r="F172" s="20"/>
    </row>
    <row r="173" spans="1:6" ht="30" customHeight="1" x14ac:dyDescent="0.25">
      <c r="A173" s="19"/>
      <c r="B173" s="20"/>
      <c r="C173" s="19"/>
      <c r="D173" s="20"/>
      <c r="E173" s="19"/>
      <c r="F173" s="20"/>
    </row>
    <row r="174" spans="1:6" ht="30" customHeight="1" x14ac:dyDescent="0.25">
      <c r="A174" s="19"/>
      <c r="B174" s="20"/>
      <c r="C174" s="19"/>
      <c r="D174" s="20"/>
      <c r="E174" s="19"/>
      <c r="F174" s="20"/>
    </row>
    <row r="175" spans="1:6" ht="30" customHeight="1" x14ac:dyDescent="0.25">
      <c r="A175" s="19"/>
      <c r="B175" s="20"/>
      <c r="C175" s="19"/>
      <c r="D175" s="20"/>
      <c r="E175" s="19"/>
      <c r="F175" s="20"/>
    </row>
    <row r="176" spans="1:6" ht="30" customHeight="1" x14ac:dyDescent="0.25">
      <c r="A176" s="19"/>
      <c r="B176" s="20"/>
      <c r="C176" s="19"/>
      <c r="D176" s="20"/>
      <c r="E176" s="19"/>
      <c r="F176" s="20"/>
    </row>
    <row r="177" spans="1:6" ht="30" customHeight="1" x14ac:dyDescent="0.25">
      <c r="A177" s="19"/>
      <c r="B177" s="20"/>
      <c r="C177" s="19"/>
      <c r="D177" s="20"/>
      <c r="E177" s="19"/>
      <c r="F177" s="20"/>
    </row>
    <row r="178" spans="1:6" ht="30" customHeight="1" x14ac:dyDescent="0.25">
      <c r="A178" s="19"/>
      <c r="B178" s="20"/>
      <c r="C178" s="19"/>
      <c r="D178" s="20"/>
      <c r="E178" s="19"/>
      <c r="F178" s="20"/>
    </row>
    <row r="179" spans="1:6" ht="30" customHeight="1" x14ac:dyDescent="0.25">
      <c r="A179" s="19"/>
      <c r="B179" s="20"/>
      <c r="C179" s="19"/>
      <c r="D179" s="20"/>
      <c r="E179" s="19"/>
      <c r="F179" s="20"/>
    </row>
    <row r="180" spans="1:6" ht="30" customHeight="1" x14ac:dyDescent="0.25">
      <c r="A180" s="19"/>
      <c r="B180" s="20"/>
      <c r="C180" s="19"/>
      <c r="D180" s="20"/>
      <c r="E180" s="19"/>
      <c r="F180" s="20"/>
    </row>
    <row r="181" spans="1:6" ht="30" customHeight="1" x14ac:dyDescent="0.25">
      <c r="A181" s="19"/>
      <c r="B181" s="20"/>
      <c r="C181" s="19"/>
      <c r="D181" s="20"/>
      <c r="E181" s="19"/>
      <c r="F181" s="20"/>
    </row>
    <row r="182" spans="1:6" ht="30" customHeight="1" x14ac:dyDescent="0.25">
      <c r="A182" s="19"/>
      <c r="B182" s="20"/>
      <c r="C182" s="19"/>
      <c r="D182" s="20"/>
      <c r="E182" s="19"/>
      <c r="F182" s="20"/>
    </row>
    <row r="183" spans="1:6" ht="30" customHeight="1" x14ac:dyDescent="0.25">
      <c r="A183" s="19"/>
      <c r="B183" s="20"/>
      <c r="C183" s="19"/>
      <c r="D183" s="20"/>
      <c r="E183" s="19"/>
      <c r="F183" s="20"/>
    </row>
    <row r="184" spans="1:6" ht="30" customHeight="1" x14ac:dyDescent="0.25">
      <c r="A184" s="19"/>
      <c r="B184" s="20"/>
      <c r="C184" s="19"/>
      <c r="D184" s="20"/>
      <c r="E184" s="19"/>
      <c r="F184" s="20"/>
    </row>
    <row r="185" spans="1:6" ht="30" customHeight="1" x14ac:dyDescent="0.25">
      <c r="A185" s="19"/>
      <c r="B185" s="20"/>
      <c r="C185" s="19"/>
      <c r="D185" s="20"/>
      <c r="E185" s="19"/>
      <c r="F185" s="20"/>
    </row>
    <row r="186" spans="1:6" ht="30" customHeight="1" x14ac:dyDescent="0.25">
      <c r="A186" s="19"/>
      <c r="B186" s="20"/>
      <c r="C186" s="19"/>
      <c r="D186" s="20"/>
      <c r="E186" s="19"/>
      <c r="F186" s="20"/>
    </row>
    <row r="187" spans="1:6" ht="30" customHeight="1" x14ac:dyDescent="0.25">
      <c r="A187" s="19"/>
      <c r="B187" s="20"/>
      <c r="C187" s="19"/>
      <c r="D187" s="20"/>
      <c r="E187" s="19"/>
      <c r="F187" s="20"/>
    </row>
    <row r="188" spans="1:6" ht="30" customHeight="1" x14ac:dyDescent="0.25">
      <c r="A188" s="19"/>
      <c r="B188" s="20"/>
      <c r="C188" s="19"/>
      <c r="D188" s="20"/>
      <c r="E188" s="19"/>
      <c r="F188" s="20"/>
    </row>
    <row r="189" spans="1:6" ht="30" customHeight="1" x14ac:dyDescent="0.25">
      <c r="A189" s="19"/>
      <c r="B189" s="20"/>
      <c r="C189" s="19"/>
      <c r="D189" s="20"/>
      <c r="E189" s="19"/>
      <c r="F189" s="20"/>
    </row>
    <row r="190" spans="1:6" ht="30" customHeight="1" x14ac:dyDescent="0.25">
      <c r="A190" s="19"/>
      <c r="B190" s="20"/>
      <c r="C190" s="19"/>
      <c r="D190" s="20"/>
      <c r="E190" s="19"/>
      <c r="F190" s="20"/>
    </row>
    <row r="191" spans="1:6" ht="30" customHeight="1" x14ac:dyDescent="0.25">
      <c r="A191" s="19"/>
      <c r="B191" s="20"/>
      <c r="C191" s="19"/>
      <c r="D191" s="20"/>
      <c r="E191" s="19"/>
      <c r="F191" s="20"/>
    </row>
    <row r="192" spans="1:6" ht="30" customHeight="1" x14ac:dyDescent="0.25">
      <c r="A192" s="19"/>
      <c r="B192" s="20"/>
      <c r="C192" s="19"/>
      <c r="D192" s="20"/>
      <c r="E192" s="19"/>
      <c r="F192" s="20"/>
    </row>
    <row r="193" spans="1:6" ht="30" customHeight="1" x14ac:dyDescent="0.25">
      <c r="A193" s="19"/>
      <c r="B193" s="20"/>
      <c r="C193" s="19"/>
      <c r="D193" s="20"/>
      <c r="E193" s="19"/>
      <c r="F193" s="20"/>
    </row>
    <row r="194" spans="1:6" ht="30" customHeight="1" x14ac:dyDescent="0.25">
      <c r="A194" s="19"/>
      <c r="B194" s="20"/>
      <c r="C194" s="19"/>
      <c r="D194" s="20"/>
      <c r="E194" s="19"/>
      <c r="F194" s="20"/>
    </row>
    <row r="195" spans="1:6" ht="30" customHeight="1" x14ac:dyDescent="0.25">
      <c r="A195" s="19"/>
      <c r="B195" s="20"/>
      <c r="C195" s="19"/>
      <c r="D195" s="20"/>
      <c r="E195" s="19"/>
      <c r="F195" s="20"/>
    </row>
    <row r="196" spans="1:6" ht="30" customHeight="1" x14ac:dyDescent="0.25">
      <c r="A196" s="19"/>
      <c r="B196" s="20"/>
      <c r="C196" s="19"/>
      <c r="D196" s="20"/>
      <c r="E196" s="19"/>
      <c r="F196" s="20"/>
    </row>
    <row r="197" spans="1:6" ht="30" customHeight="1" x14ac:dyDescent="0.25">
      <c r="A197" s="19"/>
      <c r="B197" s="20"/>
      <c r="C197" s="19"/>
      <c r="D197" s="20"/>
      <c r="E197" s="19"/>
      <c r="F197" s="20"/>
    </row>
    <row r="198" spans="1:6" ht="30" customHeight="1" x14ac:dyDescent="0.25">
      <c r="A198" s="19"/>
      <c r="B198" s="20"/>
      <c r="C198" s="19"/>
      <c r="D198" s="20"/>
      <c r="E198" s="19"/>
      <c r="F198" s="20"/>
    </row>
    <row r="199" spans="1:6" ht="30" customHeight="1" x14ac:dyDescent="0.25">
      <c r="A199" s="19"/>
      <c r="B199" s="20"/>
      <c r="C199" s="19"/>
      <c r="D199" s="20"/>
      <c r="E199" s="19"/>
      <c r="F199" s="20"/>
    </row>
    <row r="200" spans="1:6" ht="30" customHeight="1" x14ac:dyDescent="0.25">
      <c r="A200" s="19"/>
      <c r="B200" s="20"/>
      <c r="C200" s="19"/>
      <c r="D200" s="20"/>
      <c r="E200" s="19"/>
      <c r="F200" s="20"/>
    </row>
    <row r="201" spans="1:6" ht="30" customHeight="1" x14ac:dyDescent="0.25">
      <c r="A201" s="19"/>
      <c r="B201" s="20"/>
      <c r="C201" s="19"/>
      <c r="D201" s="20"/>
      <c r="E201" s="19"/>
      <c r="F201" s="20"/>
    </row>
    <row r="202" spans="1:6" ht="30" customHeight="1" x14ac:dyDescent="0.25">
      <c r="A202" s="19"/>
      <c r="B202" s="20"/>
      <c r="C202" s="19"/>
      <c r="D202" s="20"/>
      <c r="E202" s="19"/>
      <c r="F202" s="20"/>
    </row>
    <row r="203" spans="1:6" ht="30" customHeight="1" x14ac:dyDescent="0.25">
      <c r="A203" s="19"/>
      <c r="B203" s="20"/>
      <c r="C203" s="19"/>
      <c r="D203" s="20"/>
      <c r="E203" s="19"/>
      <c r="F203" s="20"/>
    </row>
    <row r="204" spans="1:6" ht="30" customHeight="1" x14ac:dyDescent="0.25">
      <c r="A204" s="19"/>
      <c r="B204" s="20"/>
      <c r="C204" s="19"/>
      <c r="D204" s="20"/>
      <c r="E204" s="19"/>
      <c r="F204" s="20"/>
    </row>
    <row r="205" spans="1:6" ht="30" customHeight="1" x14ac:dyDescent="0.25">
      <c r="A205" s="19"/>
      <c r="B205" s="20"/>
      <c r="C205" s="19"/>
      <c r="D205" s="20"/>
      <c r="E205" s="19"/>
      <c r="F205" s="20"/>
    </row>
    <row r="206" spans="1:6" ht="30" customHeight="1" x14ac:dyDescent="0.25">
      <c r="A206" s="19"/>
      <c r="B206" s="20"/>
      <c r="C206" s="19"/>
      <c r="D206" s="20"/>
      <c r="E206" s="19"/>
      <c r="F206" s="20"/>
    </row>
    <row r="207" spans="1:6" ht="30" customHeight="1" x14ac:dyDescent="0.25">
      <c r="A207" s="19"/>
      <c r="B207" s="20"/>
      <c r="C207" s="19"/>
      <c r="D207" s="20"/>
      <c r="E207" s="19"/>
      <c r="F207" s="20"/>
    </row>
    <row r="208" spans="1:6" ht="30" customHeight="1" x14ac:dyDescent="0.25">
      <c r="A208" s="19"/>
      <c r="B208" s="20"/>
      <c r="C208" s="19"/>
      <c r="D208" s="20"/>
      <c r="E208" s="19"/>
      <c r="F208" s="20"/>
    </row>
    <row r="209" spans="1:6" ht="30" customHeight="1" x14ac:dyDescent="0.25">
      <c r="A209" s="19"/>
      <c r="B209" s="20"/>
      <c r="C209" s="19"/>
      <c r="D209" s="20"/>
      <c r="E209" s="19"/>
      <c r="F209" s="20"/>
    </row>
    <row r="210" spans="1:6" ht="30" customHeight="1" x14ac:dyDescent="0.25">
      <c r="A210" s="19"/>
      <c r="B210" s="20"/>
      <c r="C210" s="19"/>
      <c r="D210" s="20"/>
      <c r="E210" s="19"/>
      <c r="F210" s="20"/>
    </row>
    <row r="211" spans="1:6" ht="30" customHeight="1" x14ac:dyDescent="0.25">
      <c r="A211" s="19"/>
      <c r="B211" s="20"/>
      <c r="C211" s="19"/>
      <c r="D211" s="20"/>
      <c r="E211" s="19"/>
      <c r="F211" s="20"/>
    </row>
    <row r="212" spans="1:6" ht="30" customHeight="1" x14ac:dyDescent="0.25">
      <c r="A212" s="19"/>
      <c r="B212" s="20"/>
      <c r="C212" s="19"/>
      <c r="D212" s="20"/>
      <c r="E212" s="19"/>
      <c r="F212" s="20"/>
    </row>
    <row r="213" spans="1:6" ht="30" customHeight="1" x14ac:dyDescent="0.25">
      <c r="A213" s="19"/>
      <c r="B213" s="20"/>
      <c r="C213" s="19"/>
      <c r="D213" s="20"/>
      <c r="E213" s="19"/>
      <c r="F213" s="20"/>
    </row>
    <row r="214" spans="1:6" ht="30" customHeight="1" x14ac:dyDescent="0.25">
      <c r="A214" s="19"/>
      <c r="B214" s="20"/>
      <c r="C214" s="19"/>
      <c r="D214" s="20"/>
      <c r="E214" s="19"/>
      <c r="F214" s="20"/>
    </row>
    <row r="215" spans="1:6" ht="30" customHeight="1" x14ac:dyDescent="0.25">
      <c r="A215" s="19"/>
      <c r="B215" s="20"/>
      <c r="C215" s="19"/>
      <c r="D215" s="20"/>
      <c r="E215" s="19"/>
      <c r="F215" s="20"/>
    </row>
    <row r="216" spans="1:6" ht="30" customHeight="1" x14ac:dyDescent="0.25">
      <c r="A216" s="19"/>
      <c r="B216" s="20"/>
      <c r="C216" s="19"/>
      <c r="D216" s="20"/>
      <c r="E216" s="19"/>
      <c r="F216" s="20"/>
    </row>
    <row r="217" spans="1:6" ht="30" customHeight="1" x14ac:dyDescent="0.25">
      <c r="A217" s="19"/>
      <c r="B217" s="20"/>
      <c r="C217" s="19"/>
      <c r="D217" s="20"/>
      <c r="E217" s="19"/>
      <c r="F217" s="20"/>
    </row>
    <row r="218" spans="1:6" ht="30" customHeight="1" x14ac:dyDescent="0.25">
      <c r="A218" s="19"/>
      <c r="B218" s="20"/>
      <c r="C218" s="19"/>
      <c r="D218" s="20"/>
      <c r="E218" s="19"/>
      <c r="F218" s="20"/>
    </row>
    <row r="219" spans="1:6" ht="30" customHeight="1" x14ac:dyDescent="0.25">
      <c r="A219" s="19"/>
      <c r="B219" s="20"/>
      <c r="C219" s="19"/>
      <c r="D219" s="20"/>
      <c r="E219" s="19"/>
      <c r="F219" s="20"/>
    </row>
    <row r="220" spans="1:6" ht="30" customHeight="1" x14ac:dyDescent="0.25">
      <c r="A220" s="19"/>
      <c r="B220" s="20"/>
      <c r="C220" s="19"/>
      <c r="D220" s="20"/>
      <c r="E220" s="19"/>
      <c r="F220" s="20"/>
    </row>
    <row r="221" spans="1:6" ht="30" customHeight="1" x14ac:dyDescent="0.25">
      <c r="A221" s="19"/>
      <c r="B221" s="20"/>
      <c r="C221" s="19"/>
      <c r="D221" s="20"/>
      <c r="E221" s="19"/>
      <c r="F221" s="20"/>
    </row>
    <row r="222" spans="1:6" ht="30" customHeight="1" x14ac:dyDescent="0.25">
      <c r="A222" s="19"/>
      <c r="B222" s="20"/>
      <c r="C222" s="19"/>
      <c r="D222" s="20"/>
      <c r="E222" s="19"/>
      <c r="F222" s="20"/>
    </row>
    <row r="223" spans="1:6" ht="30" customHeight="1" x14ac:dyDescent="0.25">
      <c r="A223" s="19"/>
      <c r="B223" s="20"/>
      <c r="C223" s="19"/>
      <c r="D223" s="20"/>
      <c r="E223" s="19"/>
      <c r="F223" s="20"/>
    </row>
    <row r="224" spans="1:6" ht="30" customHeight="1" x14ac:dyDescent="0.25">
      <c r="A224" s="19"/>
      <c r="B224" s="20"/>
      <c r="C224" s="19"/>
      <c r="D224" s="20"/>
      <c r="E224" s="19"/>
      <c r="F224" s="20"/>
    </row>
    <row r="225" spans="1:6" ht="30" customHeight="1" x14ac:dyDescent="0.25">
      <c r="A225" s="19"/>
      <c r="B225" s="20"/>
      <c r="C225" s="19"/>
      <c r="D225" s="20"/>
      <c r="E225" s="19"/>
      <c r="F225" s="20"/>
    </row>
    <row r="226" spans="1:6" ht="30" customHeight="1" x14ac:dyDescent="0.25">
      <c r="A226" s="19"/>
      <c r="B226" s="20"/>
      <c r="C226" s="19"/>
      <c r="D226" s="20"/>
      <c r="E226" s="19"/>
      <c r="F226" s="20"/>
    </row>
    <row r="227" spans="1:6" ht="30" customHeight="1" x14ac:dyDescent="0.25">
      <c r="A227" s="19"/>
      <c r="B227" s="20"/>
      <c r="C227" s="19"/>
      <c r="D227" s="20"/>
      <c r="E227" s="19"/>
      <c r="F227" s="20"/>
    </row>
    <row r="228" spans="1:6" ht="30" customHeight="1" x14ac:dyDescent="0.25">
      <c r="A228" s="19"/>
      <c r="B228" s="20"/>
      <c r="C228" s="19"/>
      <c r="D228" s="20"/>
      <c r="E228" s="19"/>
      <c r="F228" s="20"/>
    </row>
    <row r="229" spans="1:6" ht="30" customHeight="1" x14ac:dyDescent="0.25">
      <c r="A229" s="19"/>
      <c r="B229" s="20"/>
      <c r="C229" s="19"/>
      <c r="D229" s="20"/>
      <c r="E229" s="19"/>
      <c r="F229" s="20"/>
    </row>
    <row r="230" spans="1:6" ht="30" customHeight="1" x14ac:dyDescent="0.25">
      <c r="A230" s="19"/>
      <c r="B230" s="20"/>
      <c r="C230" s="19"/>
      <c r="D230" s="20"/>
      <c r="E230" s="19"/>
      <c r="F230" s="20"/>
    </row>
    <row r="231" spans="1:6" ht="30" customHeight="1" x14ac:dyDescent="0.25">
      <c r="A231" s="19"/>
      <c r="B231" s="20"/>
      <c r="C231" s="19"/>
      <c r="D231" s="20"/>
      <c r="E231" s="19"/>
      <c r="F231" s="20"/>
    </row>
    <row r="232" spans="1:6" ht="30" customHeight="1" x14ac:dyDescent="0.25">
      <c r="A232" s="19"/>
      <c r="B232" s="20"/>
      <c r="C232" s="19"/>
      <c r="D232" s="20"/>
      <c r="E232" s="19"/>
      <c r="F232" s="20"/>
    </row>
    <row r="233" spans="1:6" ht="30" customHeight="1" x14ac:dyDescent="0.25">
      <c r="A233" s="19"/>
      <c r="B233" s="20"/>
      <c r="C233" s="19"/>
      <c r="D233" s="20"/>
      <c r="E233" s="19"/>
      <c r="F233" s="20"/>
    </row>
    <row r="234" spans="1:6" ht="30" customHeight="1" x14ac:dyDescent="0.25">
      <c r="A234" s="19"/>
      <c r="B234" s="20"/>
      <c r="C234" s="19"/>
      <c r="D234" s="20"/>
      <c r="E234" s="19"/>
      <c r="F234" s="20"/>
    </row>
    <row r="235" spans="1:6" ht="30" customHeight="1" x14ac:dyDescent="0.25">
      <c r="A235" s="19"/>
      <c r="B235" s="20"/>
      <c r="C235" s="19"/>
      <c r="D235" s="20"/>
      <c r="E235" s="19"/>
      <c r="F235" s="20"/>
    </row>
    <row r="236" spans="1:6" ht="30" customHeight="1" x14ac:dyDescent="0.25">
      <c r="A236" s="19"/>
      <c r="B236" s="20"/>
      <c r="C236" s="19"/>
      <c r="D236" s="20"/>
      <c r="E236" s="19"/>
      <c r="F236" s="20"/>
    </row>
    <row r="237" spans="1:6" ht="30" customHeight="1" x14ac:dyDescent="0.25">
      <c r="A237" s="19"/>
      <c r="B237" s="20"/>
      <c r="C237" s="19"/>
      <c r="D237" s="20"/>
      <c r="E237" s="19"/>
      <c r="F237" s="20"/>
    </row>
    <row r="241" s="5" customFormat="1" ht="30" customHeight="1" x14ac:dyDescent="0.25"/>
    <row r="242" s="5" customFormat="1" ht="30" customHeight="1" x14ac:dyDescent="0.25"/>
    <row r="243" s="5" customFormat="1" ht="30" customHeight="1" x14ac:dyDescent="0.25"/>
    <row r="244" s="5" customFormat="1" ht="30" customHeight="1" x14ac:dyDescent="0.25"/>
    <row r="245" s="5" customFormat="1" ht="30" customHeight="1" x14ac:dyDescent="0.25"/>
    <row r="246" s="5" customFormat="1" ht="30" customHeight="1" x14ac:dyDescent="0.25"/>
    <row r="247" s="5" customFormat="1" ht="30" customHeight="1" x14ac:dyDescent="0.25"/>
    <row r="248" s="5" customFormat="1" ht="30" customHeight="1" x14ac:dyDescent="0.25"/>
    <row r="249" s="5" customFormat="1" ht="30" customHeight="1" x14ac:dyDescent="0.25"/>
    <row r="250" s="5" customFormat="1" ht="30" customHeight="1" x14ac:dyDescent="0.25"/>
    <row r="251" s="5" customFormat="1" ht="30" customHeight="1" x14ac:dyDescent="0.25"/>
    <row r="252" s="5" customFormat="1" ht="30" customHeight="1" x14ac:dyDescent="0.25"/>
    <row r="253" s="5" customFormat="1" ht="30" customHeight="1" x14ac:dyDescent="0.25"/>
    <row r="254" s="5" customFormat="1" ht="30" customHeight="1" x14ac:dyDescent="0.25"/>
    <row r="255" s="5" customFormat="1" ht="30" customHeight="1" x14ac:dyDescent="0.25"/>
    <row r="256" s="5" customFormat="1" ht="30" customHeight="1" x14ac:dyDescent="0.25"/>
    <row r="257" s="5" customFormat="1" ht="30" customHeight="1" x14ac:dyDescent="0.25"/>
    <row r="258" s="5" customFormat="1" ht="30" customHeight="1" x14ac:dyDescent="0.25"/>
    <row r="259" s="5" customFormat="1" ht="30" customHeight="1" x14ac:dyDescent="0.25"/>
    <row r="260" s="5" customFormat="1" ht="30" customHeight="1" x14ac:dyDescent="0.25"/>
    <row r="261" s="5" customFormat="1" ht="30" customHeight="1" x14ac:dyDescent="0.25"/>
    <row r="262" s="5" customFormat="1" ht="30" customHeight="1" x14ac:dyDescent="0.25"/>
    <row r="263" s="5" customFormat="1" ht="30" customHeight="1" x14ac:dyDescent="0.25"/>
    <row r="264" s="5" customFormat="1" ht="30" customHeight="1" x14ac:dyDescent="0.25"/>
    <row r="265" s="5" customFormat="1" ht="30" customHeight="1" x14ac:dyDescent="0.25"/>
    <row r="266" s="5" customFormat="1" ht="30" customHeight="1" x14ac:dyDescent="0.25"/>
    <row r="267" s="5" customFormat="1" ht="30" customHeight="1" x14ac:dyDescent="0.25"/>
    <row r="268" s="5" customFormat="1" ht="30" customHeight="1" x14ac:dyDescent="0.25"/>
    <row r="269" s="5" customFormat="1" ht="30" customHeight="1" x14ac:dyDescent="0.25"/>
    <row r="270" s="5" customFormat="1" ht="30" customHeight="1" x14ac:dyDescent="0.25"/>
    <row r="271" s="5" customFormat="1" ht="30" customHeight="1" x14ac:dyDescent="0.25"/>
    <row r="272" s="5" customFormat="1" ht="30" customHeight="1" x14ac:dyDescent="0.25"/>
    <row r="273" s="5" customFormat="1" ht="30" customHeight="1" x14ac:dyDescent="0.25"/>
    <row r="274" s="5" customFormat="1" ht="30" customHeight="1" x14ac:dyDescent="0.25"/>
    <row r="275" s="5" customFormat="1" ht="30" customHeight="1" x14ac:dyDescent="0.25"/>
    <row r="276" s="5" customFormat="1" ht="30" customHeight="1" x14ac:dyDescent="0.25"/>
    <row r="277" s="5" customFormat="1" ht="30" customHeight="1" x14ac:dyDescent="0.25"/>
    <row r="278" s="5" customFormat="1" ht="30" customHeight="1" x14ac:dyDescent="0.25"/>
    <row r="279" s="5" customFormat="1" ht="30" customHeight="1" x14ac:dyDescent="0.25"/>
    <row r="280" s="5" customFormat="1" ht="30" customHeight="1" x14ac:dyDescent="0.25"/>
    <row r="281" s="5" customFormat="1" ht="30" customHeight="1" x14ac:dyDescent="0.25"/>
    <row r="282" s="5" customFormat="1" ht="30" customHeight="1" x14ac:dyDescent="0.25"/>
    <row r="283" s="5" customFormat="1" ht="30" customHeight="1" x14ac:dyDescent="0.25"/>
    <row r="284" s="5" customFormat="1" ht="30" customHeight="1" x14ac:dyDescent="0.25"/>
    <row r="285" s="5" customFormat="1" ht="30" customHeight="1" x14ac:dyDescent="0.25"/>
    <row r="286" s="5" customFormat="1" ht="30" customHeight="1" x14ac:dyDescent="0.25"/>
    <row r="287" s="5" customFormat="1" ht="30" customHeight="1" x14ac:dyDescent="0.25"/>
    <row r="288" s="5" customFormat="1" ht="30" customHeight="1" x14ac:dyDescent="0.25"/>
    <row r="289" s="5" customFormat="1" ht="30" customHeight="1" x14ac:dyDescent="0.25"/>
    <row r="290" s="5" customFormat="1" ht="30" customHeight="1" x14ac:dyDescent="0.25"/>
    <row r="291" s="5" customFormat="1" ht="30" customHeight="1" x14ac:dyDescent="0.25"/>
    <row r="292" s="5" customFormat="1" ht="30" customHeight="1" x14ac:dyDescent="0.25"/>
    <row r="293" s="5" customFormat="1" ht="30" customHeight="1" x14ac:dyDescent="0.25"/>
    <row r="294" s="5" customFormat="1" ht="30" customHeight="1" x14ac:dyDescent="0.25"/>
    <row r="295" s="5" customFormat="1" ht="30" customHeight="1" x14ac:dyDescent="0.25"/>
    <row r="296" s="5" customFormat="1" ht="30" customHeight="1" x14ac:dyDescent="0.25"/>
    <row r="297" s="5" customFormat="1" ht="30" customHeight="1" x14ac:dyDescent="0.25"/>
    <row r="298" s="5" customFormat="1" ht="30" customHeight="1" x14ac:dyDescent="0.25"/>
    <row r="299" s="5" customFormat="1" ht="30" customHeight="1" x14ac:dyDescent="0.25"/>
    <row r="300" s="5" customFormat="1" ht="30" customHeight="1" x14ac:dyDescent="0.25"/>
    <row r="301" s="5" customFormat="1" ht="30" customHeight="1" x14ac:dyDescent="0.25"/>
    <row r="302" s="5" customFormat="1" ht="30" customHeight="1" x14ac:dyDescent="0.25"/>
    <row r="303" s="5" customFormat="1" ht="30" customHeight="1" x14ac:dyDescent="0.25"/>
    <row r="304" s="5" customFormat="1" ht="30" customHeight="1" x14ac:dyDescent="0.25"/>
    <row r="305" s="5" customFormat="1" ht="30" customHeight="1" x14ac:dyDescent="0.25"/>
    <row r="306" s="5" customFormat="1" ht="30" customHeight="1" x14ac:dyDescent="0.25"/>
    <row r="307" s="5" customFormat="1" ht="30" customHeight="1" x14ac:dyDescent="0.25"/>
    <row r="308" s="5" customFormat="1" ht="30" customHeight="1" x14ac:dyDescent="0.25"/>
    <row r="309" s="5" customFormat="1" ht="30" customHeight="1" x14ac:dyDescent="0.25"/>
    <row r="310" s="5" customFormat="1" ht="30" customHeight="1" x14ac:dyDescent="0.25"/>
    <row r="311" s="5" customFormat="1" ht="30" customHeight="1" x14ac:dyDescent="0.25"/>
    <row r="312" s="5" customFormat="1" ht="30" customHeight="1" x14ac:dyDescent="0.25"/>
    <row r="313" s="5" customFormat="1" ht="30" customHeight="1" x14ac:dyDescent="0.25"/>
    <row r="314" s="5" customFormat="1" ht="30" customHeight="1" x14ac:dyDescent="0.25"/>
    <row r="315" s="5" customFormat="1" ht="30" customHeight="1" x14ac:dyDescent="0.25"/>
    <row r="316" s="5" customFormat="1" ht="30" customHeight="1" x14ac:dyDescent="0.25"/>
    <row r="317" s="5" customFormat="1" ht="30" customHeight="1" x14ac:dyDescent="0.25"/>
    <row r="318" s="5" customFormat="1" ht="30" customHeight="1" x14ac:dyDescent="0.25"/>
    <row r="319" s="5" customFormat="1" ht="30" customHeight="1" x14ac:dyDescent="0.25"/>
    <row r="320" s="5" customFormat="1" ht="30" customHeight="1" x14ac:dyDescent="0.25"/>
    <row r="321" s="5" customFormat="1" ht="30" customHeight="1" x14ac:dyDescent="0.25"/>
    <row r="322" s="5" customFormat="1" ht="30" customHeight="1" x14ac:dyDescent="0.25"/>
    <row r="323" s="5" customFormat="1" ht="30" customHeight="1" x14ac:dyDescent="0.25"/>
    <row r="324" s="5" customFormat="1" ht="30" customHeight="1" x14ac:dyDescent="0.25"/>
    <row r="325" s="5" customFormat="1" ht="30" customHeight="1" x14ac:dyDescent="0.25"/>
    <row r="326" s="5" customFormat="1" ht="30" customHeight="1" x14ac:dyDescent="0.25"/>
    <row r="327" s="5" customFormat="1" ht="30" customHeight="1" x14ac:dyDescent="0.25"/>
    <row r="328" s="5" customFormat="1" ht="30" customHeight="1" x14ac:dyDescent="0.25"/>
    <row r="329" s="5" customFormat="1" ht="30" customHeight="1" x14ac:dyDescent="0.25"/>
    <row r="330" s="5" customFormat="1" ht="30" customHeight="1" x14ac:dyDescent="0.25"/>
    <row r="331" s="5" customFormat="1" ht="30" customHeight="1" x14ac:dyDescent="0.25"/>
    <row r="332" s="5" customFormat="1" ht="30" customHeight="1" x14ac:dyDescent="0.25"/>
    <row r="333" s="5" customFormat="1" ht="30" customHeight="1" x14ac:dyDescent="0.25"/>
    <row r="334" s="5" customFormat="1" ht="30" customHeight="1" x14ac:dyDescent="0.25"/>
    <row r="335" s="5" customFormat="1" ht="30" customHeight="1" x14ac:dyDescent="0.25"/>
    <row r="336" s="5" customFormat="1" ht="30" customHeight="1" x14ac:dyDescent="0.25"/>
    <row r="337" s="5" customFormat="1" ht="30" customHeight="1" x14ac:dyDescent="0.25"/>
    <row r="338" s="5" customFormat="1" ht="30" customHeight="1" x14ac:dyDescent="0.25"/>
    <row r="339" s="5" customFormat="1" ht="30" customHeight="1" x14ac:dyDescent="0.25"/>
    <row r="340" s="5" customFormat="1" ht="30" customHeight="1" x14ac:dyDescent="0.25"/>
    <row r="341" s="5" customFormat="1" ht="30" customHeight="1" x14ac:dyDescent="0.25"/>
    <row r="342" s="5" customFormat="1" ht="30" customHeight="1" x14ac:dyDescent="0.25"/>
    <row r="343" s="5" customFormat="1" ht="30" customHeight="1" x14ac:dyDescent="0.25"/>
    <row r="344" s="5" customFormat="1" ht="30" customHeight="1" x14ac:dyDescent="0.25"/>
    <row r="345" s="5" customFormat="1" ht="30" customHeight="1" x14ac:dyDescent="0.25"/>
    <row r="346" s="5" customFormat="1" ht="30" customHeight="1" x14ac:dyDescent="0.25"/>
    <row r="347" s="5" customFormat="1" ht="30" customHeight="1" x14ac:dyDescent="0.25"/>
    <row r="348" s="5" customFormat="1" ht="30" customHeight="1" x14ac:dyDescent="0.25"/>
    <row r="349" s="5" customFormat="1" ht="30" customHeight="1" x14ac:dyDescent="0.25"/>
    <row r="350" s="5" customFormat="1" ht="30" customHeight="1" x14ac:dyDescent="0.25"/>
    <row r="351" s="5" customFormat="1" ht="30" customHeight="1" x14ac:dyDescent="0.25"/>
    <row r="352" s="5" customFormat="1" ht="30" customHeight="1" x14ac:dyDescent="0.25"/>
    <row r="353" s="5" customFormat="1" ht="30" customHeight="1" x14ac:dyDescent="0.25"/>
    <row r="354" s="5" customFormat="1" ht="30" customHeight="1" x14ac:dyDescent="0.25"/>
    <row r="355" s="5" customFormat="1" ht="30" customHeight="1" x14ac:dyDescent="0.25"/>
    <row r="356" s="5" customFormat="1" ht="30" customHeight="1" x14ac:dyDescent="0.25"/>
    <row r="357" s="5" customFormat="1" ht="30" customHeight="1" x14ac:dyDescent="0.25"/>
    <row r="358" s="5" customFormat="1" ht="30" customHeight="1" x14ac:dyDescent="0.25"/>
    <row r="359" s="5" customFormat="1" ht="30" customHeight="1" x14ac:dyDescent="0.25"/>
    <row r="360" s="5" customFormat="1" ht="30" customHeight="1" x14ac:dyDescent="0.25"/>
    <row r="361" s="5" customFormat="1" ht="30" customHeight="1" x14ac:dyDescent="0.25"/>
    <row r="362" s="5" customFormat="1" ht="30" customHeight="1" x14ac:dyDescent="0.25"/>
    <row r="363" s="5" customFormat="1" ht="30" customHeight="1" x14ac:dyDescent="0.25"/>
    <row r="364" s="5" customFormat="1" ht="30" customHeight="1" x14ac:dyDescent="0.25"/>
    <row r="365" s="5" customFormat="1" ht="30" customHeight="1" x14ac:dyDescent="0.25"/>
    <row r="366" s="5" customFormat="1" ht="30" customHeight="1" x14ac:dyDescent="0.25"/>
    <row r="367" s="5" customFormat="1" ht="30" customHeight="1" x14ac:dyDescent="0.25"/>
    <row r="368" s="5" customFormat="1" ht="30" customHeight="1" x14ac:dyDescent="0.25"/>
    <row r="369" s="5" customFormat="1" ht="30" customHeight="1" x14ac:dyDescent="0.25"/>
    <row r="370" s="5" customFormat="1" ht="30" customHeight="1" x14ac:dyDescent="0.25"/>
    <row r="371" s="5" customFormat="1" ht="30" customHeight="1" x14ac:dyDescent="0.25"/>
    <row r="372" s="5" customFormat="1" ht="30" customHeight="1" x14ac:dyDescent="0.25"/>
    <row r="373" s="5" customFormat="1" ht="30" customHeight="1" x14ac:dyDescent="0.25"/>
    <row r="374" s="5" customFormat="1" ht="30" customHeight="1" x14ac:dyDescent="0.25"/>
    <row r="375" s="5" customFormat="1" ht="30" customHeight="1" x14ac:dyDescent="0.25"/>
    <row r="376" s="5" customFormat="1" ht="30" customHeight="1" x14ac:dyDescent="0.25"/>
    <row r="377" s="5" customFormat="1" ht="30" customHeight="1" x14ac:dyDescent="0.25"/>
    <row r="378" s="5" customFormat="1" ht="30" customHeight="1" x14ac:dyDescent="0.25"/>
    <row r="379" s="5" customFormat="1" ht="30" customHeight="1" x14ac:dyDescent="0.25"/>
    <row r="380" s="5" customFormat="1" ht="30" customHeight="1" x14ac:dyDescent="0.25"/>
    <row r="381" s="5" customFormat="1" ht="30" customHeight="1" x14ac:dyDescent="0.25"/>
    <row r="382" s="5" customFormat="1" ht="30" customHeight="1" x14ac:dyDescent="0.25"/>
    <row r="383" s="5" customFormat="1" ht="30" customHeight="1" x14ac:dyDescent="0.25"/>
    <row r="384" s="5" customFormat="1" ht="30" customHeight="1" x14ac:dyDescent="0.25"/>
    <row r="385" s="5" customFormat="1" ht="30" customHeight="1" x14ac:dyDescent="0.25"/>
    <row r="386" s="5" customFormat="1" ht="30" customHeight="1" x14ac:dyDescent="0.25"/>
    <row r="387" s="5" customFormat="1" ht="30" customHeight="1" x14ac:dyDescent="0.25"/>
    <row r="388" s="5" customFormat="1" ht="30" customHeight="1" x14ac:dyDescent="0.25"/>
    <row r="389" s="5" customFormat="1" ht="30" customHeight="1" x14ac:dyDescent="0.25"/>
    <row r="390" s="5" customFormat="1" ht="30" customHeight="1" x14ac:dyDescent="0.25"/>
    <row r="391" s="5" customFormat="1" ht="30" customHeight="1" x14ac:dyDescent="0.25"/>
    <row r="392" s="5" customFormat="1" ht="30" customHeight="1" x14ac:dyDescent="0.25"/>
    <row r="393" s="5" customFormat="1" ht="30" customHeight="1" x14ac:dyDescent="0.25"/>
    <row r="394" s="5" customFormat="1" ht="30" customHeight="1" x14ac:dyDescent="0.25"/>
    <row r="395" s="5" customFormat="1" ht="30" customHeight="1" x14ac:dyDescent="0.25"/>
    <row r="396" s="5" customFormat="1" ht="30" customHeight="1" x14ac:dyDescent="0.25"/>
    <row r="397" s="5" customFormat="1" ht="30" customHeight="1" x14ac:dyDescent="0.25"/>
    <row r="398" s="5" customFormat="1" ht="30" customHeight="1" x14ac:dyDescent="0.25"/>
    <row r="399" s="5" customFormat="1" ht="30" customHeight="1" x14ac:dyDescent="0.25"/>
    <row r="400" s="5" customFormat="1" ht="30" customHeight="1" x14ac:dyDescent="0.25"/>
    <row r="401" s="5" customFormat="1" ht="30" customHeight="1" x14ac:dyDescent="0.25"/>
    <row r="402" s="5" customFormat="1" ht="30" customHeight="1" x14ac:dyDescent="0.25"/>
    <row r="403" s="5" customFormat="1" ht="30" customHeight="1" x14ac:dyDescent="0.25"/>
    <row r="404" s="5" customFormat="1" ht="30" customHeight="1" x14ac:dyDescent="0.25"/>
    <row r="405" s="5" customFormat="1" ht="30" customHeight="1" x14ac:dyDescent="0.25"/>
    <row r="406" s="5" customFormat="1" ht="30" customHeight="1" x14ac:dyDescent="0.25"/>
    <row r="407" s="5" customFormat="1" ht="30" customHeight="1" x14ac:dyDescent="0.25"/>
    <row r="408" s="5" customFormat="1" ht="30" customHeight="1" x14ac:dyDescent="0.25"/>
    <row r="409" s="5" customFormat="1" ht="30" customHeight="1" x14ac:dyDescent="0.25"/>
    <row r="410" s="5" customFormat="1" ht="30" customHeight="1" x14ac:dyDescent="0.25"/>
    <row r="411" s="5" customFormat="1" ht="30" customHeight="1" x14ac:dyDescent="0.25"/>
    <row r="412" s="5" customFormat="1" ht="30" customHeight="1" x14ac:dyDescent="0.25"/>
    <row r="413" s="5" customFormat="1" ht="30" customHeight="1" x14ac:dyDescent="0.25"/>
    <row r="414" s="5" customFormat="1" ht="30" customHeight="1" x14ac:dyDescent="0.25"/>
    <row r="415" s="5" customFormat="1" ht="30" customHeight="1" x14ac:dyDescent="0.25"/>
    <row r="416" s="5" customFormat="1" ht="30" customHeight="1" x14ac:dyDescent="0.25"/>
    <row r="417" s="5" customFormat="1" ht="30" customHeight="1" x14ac:dyDescent="0.25"/>
    <row r="418" s="5" customFormat="1" ht="30" customHeight="1" x14ac:dyDescent="0.25"/>
    <row r="419" s="5" customFormat="1" ht="30" customHeight="1" x14ac:dyDescent="0.25"/>
    <row r="420" s="5" customFormat="1" ht="30" customHeight="1" x14ac:dyDescent="0.25"/>
    <row r="421" s="5" customFormat="1" ht="30" customHeight="1" x14ac:dyDescent="0.25"/>
    <row r="422" s="5" customFormat="1" ht="30" customHeight="1" x14ac:dyDescent="0.25"/>
    <row r="423" s="5" customFormat="1" ht="30" customHeight="1" x14ac:dyDescent="0.25"/>
    <row r="424" s="5" customFormat="1" ht="30" customHeight="1" x14ac:dyDescent="0.25"/>
    <row r="425" s="5" customFormat="1" ht="30" customHeight="1" x14ac:dyDescent="0.25"/>
    <row r="426" s="5" customFormat="1" ht="30" customHeight="1" x14ac:dyDescent="0.25"/>
    <row r="427" s="5" customFormat="1" ht="30" customHeight="1" x14ac:dyDescent="0.25"/>
    <row r="428" s="5" customFormat="1" ht="30" customHeight="1" x14ac:dyDescent="0.25"/>
    <row r="429" s="5" customFormat="1" ht="30" customHeight="1" x14ac:dyDescent="0.25"/>
    <row r="430" s="5" customFormat="1" ht="30" customHeight="1" x14ac:dyDescent="0.25"/>
    <row r="431" s="5" customFormat="1" ht="30" customHeight="1" x14ac:dyDescent="0.25"/>
    <row r="432" s="5" customFormat="1" ht="30" customHeight="1" x14ac:dyDescent="0.25"/>
    <row r="433" s="5" customFormat="1" ht="30" customHeight="1" x14ac:dyDescent="0.25"/>
    <row r="434" s="5" customFormat="1" ht="30" customHeight="1" x14ac:dyDescent="0.25"/>
    <row r="435" s="5" customFormat="1" ht="30" customHeight="1" x14ac:dyDescent="0.25"/>
    <row r="436" s="5" customFormat="1" ht="30" customHeight="1" x14ac:dyDescent="0.25"/>
    <row r="437" s="5" customFormat="1" ht="30" customHeight="1" x14ac:dyDescent="0.25"/>
    <row r="438" s="5" customFormat="1" ht="30" customHeight="1" x14ac:dyDescent="0.25"/>
    <row r="439" s="5" customFormat="1" ht="30" customHeight="1" x14ac:dyDescent="0.25"/>
    <row r="440" s="5" customFormat="1" ht="30" customHeight="1" x14ac:dyDescent="0.25"/>
    <row r="441" s="5" customFormat="1" ht="30" customHeight="1" x14ac:dyDescent="0.25"/>
    <row r="442" s="5" customFormat="1" ht="30" customHeight="1" x14ac:dyDescent="0.25"/>
    <row r="443" s="5" customFormat="1" ht="30" customHeight="1" x14ac:dyDescent="0.25"/>
    <row r="444" s="5" customFormat="1" ht="30" customHeight="1" x14ac:dyDescent="0.25"/>
    <row r="445" s="5" customFormat="1" ht="30" customHeight="1" x14ac:dyDescent="0.25"/>
    <row r="446" s="5" customFormat="1" ht="30" customHeight="1" x14ac:dyDescent="0.25"/>
    <row r="447" s="5" customFormat="1" ht="30" customHeight="1" x14ac:dyDescent="0.25"/>
    <row r="448" s="5" customFormat="1" ht="30" customHeight="1" x14ac:dyDescent="0.25"/>
    <row r="449" s="5" customFormat="1" ht="30" customHeight="1" x14ac:dyDescent="0.25"/>
    <row r="450" s="5" customFormat="1" ht="30" customHeight="1" x14ac:dyDescent="0.25"/>
    <row r="451" s="5" customFormat="1" ht="30" customHeight="1" x14ac:dyDescent="0.25"/>
    <row r="452" s="5" customFormat="1" ht="30" customHeight="1" x14ac:dyDescent="0.25"/>
    <row r="453" s="5" customFormat="1" ht="30" customHeight="1" x14ac:dyDescent="0.25"/>
    <row r="454" s="5" customFormat="1" ht="30" customHeight="1" x14ac:dyDescent="0.25"/>
    <row r="455" s="5" customFormat="1" ht="30" customHeight="1" x14ac:dyDescent="0.25"/>
    <row r="456" s="5" customFormat="1" ht="30" customHeight="1" x14ac:dyDescent="0.25"/>
    <row r="457" s="5" customFormat="1" ht="30" customHeight="1" x14ac:dyDescent="0.25"/>
    <row r="458" s="5" customFormat="1" ht="30" customHeight="1" x14ac:dyDescent="0.25"/>
    <row r="459" s="5" customFormat="1" ht="30" customHeight="1" x14ac:dyDescent="0.25"/>
    <row r="460" s="5" customFormat="1" ht="30" customHeight="1" x14ac:dyDescent="0.25"/>
    <row r="461" s="5" customFormat="1" ht="30" customHeight="1" x14ac:dyDescent="0.25"/>
    <row r="462" s="5" customFormat="1" ht="30" customHeight="1" x14ac:dyDescent="0.25"/>
    <row r="463" s="5" customFormat="1" ht="30" customHeight="1" x14ac:dyDescent="0.25"/>
    <row r="464" s="5" customFormat="1" ht="30" customHeight="1" x14ac:dyDescent="0.25"/>
    <row r="465" s="5" customFormat="1" ht="30" customHeight="1" x14ac:dyDescent="0.25"/>
    <row r="466" s="5" customFormat="1" ht="30" customHeight="1" x14ac:dyDescent="0.25"/>
    <row r="467" s="5" customFormat="1" ht="30" customHeight="1" x14ac:dyDescent="0.25"/>
    <row r="468" s="5" customFormat="1" ht="30" customHeight="1" x14ac:dyDescent="0.25"/>
    <row r="469" s="5" customFormat="1" ht="30" customHeight="1" x14ac:dyDescent="0.25"/>
    <row r="470" s="5" customFormat="1" ht="30" customHeight="1" x14ac:dyDescent="0.25"/>
    <row r="471" s="5" customFormat="1" ht="30" customHeight="1" x14ac:dyDescent="0.25"/>
    <row r="472" s="5" customFormat="1" ht="30" customHeight="1" x14ac:dyDescent="0.25"/>
    <row r="473" s="5" customFormat="1" ht="30" customHeight="1" x14ac:dyDescent="0.25"/>
    <row r="474" s="5" customFormat="1" ht="30" customHeight="1" x14ac:dyDescent="0.25"/>
    <row r="475" s="5" customFormat="1" ht="30" customHeight="1" x14ac:dyDescent="0.25"/>
    <row r="476" s="5" customFormat="1" ht="30" customHeight="1" x14ac:dyDescent="0.25"/>
    <row r="477" s="5" customFormat="1" ht="30" customHeight="1" x14ac:dyDescent="0.25"/>
    <row r="478" s="5" customFormat="1" ht="30" customHeight="1" x14ac:dyDescent="0.25"/>
    <row r="479" s="5" customFormat="1" ht="30" customHeight="1" x14ac:dyDescent="0.25"/>
    <row r="480" s="5" customFormat="1" ht="30" customHeight="1" x14ac:dyDescent="0.25"/>
    <row r="481" s="5" customFormat="1" ht="30" customHeight="1" x14ac:dyDescent="0.25"/>
    <row r="482" s="5" customFormat="1" ht="30" customHeight="1" x14ac:dyDescent="0.25"/>
    <row r="483" s="5" customFormat="1" ht="30" customHeight="1" x14ac:dyDescent="0.25"/>
    <row r="484" s="5" customFormat="1" ht="30" customHeight="1" x14ac:dyDescent="0.25"/>
    <row r="485" s="5" customFormat="1" ht="30" customHeight="1" x14ac:dyDescent="0.25"/>
    <row r="486" s="5" customFormat="1" ht="30" customHeight="1" x14ac:dyDescent="0.25"/>
    <row r="487" s="5" customFormat="1" ht="30" customHeight="1" x14ac:dyDescent="0.25"/>
    <row r="488" s="5" customFormat="1" ht="30" customHeight="1" x14ac:dyDescent="0.25"/>
    <row r="489" s="5" customFormat="1" ht="30" customHeight="1" x14ac:dyDescent="0.25"/>
    <row r="490" s="5" customFormat="1" ht="30" customHeight="1" x14ac:dyDescent="0.25"/>
    <row r="491" s="5" customFormat="1" ht="30" customHeight="1" x14ac:dyDescent="0.25"/>
    <row r="492" s="5" customFormat="1" ht="30" customHeight="1" x14ac:dyDescent="0.25"/>
    <row r="493" s="5" customFormat="1" ht="30" customHeight="1" x14ac:dyDescent="0.25"/>
    <row r="494" s="5" customFormat="1" ht="30" customHeight="1" x14ac:dyDescent="0.25"/>
    <row r="495" s="5" customFormat="1" ht="30" customHeight="1" x14ac:dyDescent="0.25"/>
    <row r="496" s="5" customFormat="1" ht="30" customHeight="1" x14ac:dyDescent="0.25"/>
    <row r="497" s="5" customFormat="1" ht="30" customHeight="1" x14ac:dyDescent="0.25"/>
    <row r="498" s="5" customFormat="1" ht="30" customHeight="1" x14ac:dyDescent="0.25"/>
    <row r="499" s="5" customFormat="1" ht="30" customHeight="1" x14ac:dyDescent="0.25"/>
    <row r="500" s="5" customFormat="1" ht="30" customHeight="1" x14ac:dyDescent="0.25"/>
    <row r="501" s="5" customFormat="1" ht="30" customHeight="1" x14ac:dyDescent="0.25"/>
    <row r="502" s="5" customFormat="1" ht="30" customHeight="1" x14ac:dyDescent="0.25"/>
    <row r="503" s="5" customFormat="1" ht="30" customHeight="1" x14ac:dyDescent="0.25"/>
    <row r="504" s="5" customFormat="1" ht="30" customHeight="1" x14ac:dyDescent="0.25"/>
    <row r="505" s="5" customFormat="1" ht="30" customHeight="1" x14ac:dyDescent="0.25"/>
    <row r="506" s="5" customFormat="1" ht="30" customHeight="1" x14ac:dyDescent="0.25"/>
    <row r="507" s="5" customFormat="1" ht="30" customHeight="1" x14ac:dyDescent="0.25"/>
    <row r="508" s="5" customFormat="1" ht="30" customHeight="1" x14ac:dyDescent="0.25"/>
    <row r="509" s="5" customFormat="1" ht="30" customHeight="1" x14ac:dyDescent="0.25"/>
    <row r="510" s="5" customFormat="1" ht="30" customHeight="1" x14ac:dyDescent="0.25"/>
    <row r="511" s="5" customFormat="1" ht="30" customHeight="1" x14ac:dyDescent="0.25"/>
    <row r="512" s="5" customFormat="1" ht="30" customHeight="1" x14ac:dyDescent="0.25"/>
    <row r="513" s="5" customFormat="1" ht="30" customHeight="1" x14ac:dyDescent="0.25"/>
    <row r="514" s="5" customFormat="1" ht="30" customHeight="1" x14ac:dyDescent="0.25"/>
    <row r="515" s="5" customFormat="1" ht="30" customHeight="1" x14ac:dyDescent="0.25"/>
    <row r="516" s="5" customFormat="1" ht="30" customHeight="1" x14ac:dyDescent="0.25"/>
    <row r="517" s="5" customFormat="1" ht="30" customHeight="1" x14ac:dyDescent="0.25"/>
    <row r="518" s="5" customFormat="1" ht="30" customHeight="1" x14ac:dyDescent="0.25"/>
    <row r="519" s="5" customFormat="1" ht="30" customHeight="1" x14ac:dyDescent="0.25"/>
    <row r="520" s="5" customFormat="1" ht="30" customHeight="1" x14ac:dyDescent="0.25"/>
    <row r="521" s="5" customFormat="1" ht="30" customHeight="1" x14ac:dyDescent="0.25"/>
    <row r="522" s="5" customFormat="1" ht="30" customHeight="1" x14ac:dyDescent="0.25"/>
    <row r="523" s="5" customFormat="1" ht="30" customHeight="1" x14ac:dyDescent="0.25"/>
    <row r="524" s="5" customFormat="1" ht="30" customHeight="1" x14ac:dyDescent="0.25"/>
    <row r="525" s="5" customFormat="1" ht="30" customHeight="1" x14ac:dyDescent="0.25"/>
    <row r="526" s="5" customFormat="1" ht="30" customHeight="1" x14ac:dyDescent="0.25"/>
    <row r="527" s="5" customFormat="1" ht="30" customHeight="1" x14ac:dyDescent="0.25"/>
    <row r="528" s="5" customFormat="1" ht="30" customHeight="1" x14ac:dyDescent="0.25"/>
    <row r="529" s="5" customFormat="1" ht="30" customHeight="1" x14ac:dyDescent="0.25"/>
    <row r="530" s="5" customFormat="1" ht="30" customHeight="1" x14ac:dyDescent="0.25"/>
    <row r="531" s="5" customFormat="1" ht="30" customHeight="1" x14ac:dyDescent="0.25"/>
    <row r="532" s="5" customFormat="1" ht="30" customHeight="1" x14ac:dyDescent="0.25"/>
    <row r="533" s="5" customFormat="1" ht="30" customHeight="1" x14ac:dyDescent="0.25"/>
    <row r="534" s="5" customFormat="1" ht="30" customHeight="1" x14ac:dyDescent="0.25"/>
    <row r="535" s="5" customFormat="1" ht="30" customHeight="1" x14ac:dyDescent="0.25"/>
    <row r="536" s="5" customFormat="1" ht="30" customHeight="1" x14ac:dyDescent="0.25"/>
    <row r="537" s="5" customFormat="1" ht="30" customHeight="1" x14ac:dyDescent="0.25"/>
    <row r="538" s="5" customFormat="1" ht="30" customHeight="1" x14ac:dyDescent="0.25"/>
    <row r="539" s="5" customFormat="1" ht="30" customHeight="1" x14ac:dyDescent="0.25"/>
    <row r="540" s="5" customFormat="1" ht="30" customHeight="1" x14ac:dyDescent="0.25"/>
    <row r="541" s="5" customFormat="1" ht="30" customHeight="1" x14ac:dyDescent="0.25"/>
    <row r="542" s="5" customFormat="1" ht="30" customHeight="1" x14ac:dyDescent="0.25"/>
    <row r="543" s="5" customFormat="1" ht="30" customHeight="1" x14ac:dyDescent="0.25"/>
    <row r="544" s="5" customFormat="1" ht="30" customHeight="1" x14ac:dyDescent="0.25"/>
    <row r="545" s="5" customFormat="1" ht="30" customHeight="1" x14ac:dyDescent="0.25"/>
    <row r="546" s="5" customFormat="1" ht="30" customHeight="1" x14ac:dyDescent="0.25"/>
    <row r="547" s="5" customFormat="1" ht="30" customHeight="1" x14ac:dyDescent="0.25"/>
    <row r="548" s="5" customFormat="1" ht="30" customHeight="1" x14ac:dyDescent="0.25"/>
    <row r="549" s="5" customFormat="1" ht="30" customHeight="1" x14ac:dyDescent="0.25"/>
    <row r="550" s="5" customFormat="1" ht="30" customHeight="1" x14ac:dyDescent="0.25"/>
    <row r="551" s="5" customFormat="1" ht="30" customHeight="1" x14ac:dyDescent="0.25"/>
    <row r="552" s="5" customFormat="1" ht="30" customHeight="1" x14ac:dyDescent="0.25"/>
    <row r="553" s="5" customFormat="1" ht="30" customHeight="1" x14ac:dyDescent="0.25"/>
    <row r="554" s="5" customFormat="1" ht="30" customHeight="1" x14ac:dyDescent="0.25"/>
    <row r="555" s="5" customFormat="1" ht="30" customHeight="1" x14ac:dyDescent="0.25"/>
    <row r="556" s="5" customFormat="1" ht="30" customHeight="1" x14ac:dyDescent="0.25"/>
    <row r="557" s="5" customFormat="1" ht="30" customHeight="1" x14ac:dyDescent="0.25"/>
    <row r="558" s="5" customFormat="1" ht="30" customHeight="1" x14ac:dyDescent="0.25"/>
    <row r="559" s="5" customFormat="1" ht="30" customHeight="1" x14ac:dyDescent="0.25"/>
    <row r="560" s="5" customFormat="1" ht="30" customHeight="1" x14ac:dyDescent="0.25"/>
    <row r="561" s="5" customFormat="1" ht="30" customHeight="1" x14ac:dyDescent="0.25"/>
    <row r="562" s="5" customFormat="1" ht="30" customHeight="1" x14ac:dyDescent="0.25"/>
    <row r="563" s="5" customFormat="1" ht="30" customHeight="1" x14ac:dyDescent="0.25"/>
    <row r="564" s="5" customFormat="1" ht="30" customHeight="1" x14ac:dyDescent="0.25"/>
    <row r="565" s="5" customFormat="1" ht="30" customHeight="1" x14ac:dyDescent="0.25"/>
    <row r="566" s="5" customFormat="1" ht="30" customHeight="1" x14ac:dyDescent="0.25"/>
    <row r="567" s="5" customFormat="1" ht="30" customHeight="1" x14ac:dyDescent="0.25"/>
    <row r="568" s="5" customFormat="1" ht="30" customHeight="1" x14ac:dyDescent="0.25"/>
    <row r="569" s="5" customFormat="1" ht="30" customHeight="1" x14ac:dyDescent="0.25"/>
    <row r="570" s="5" customFormat="1" ht="30" customHeight="1" x14ac:dyDescent="0.25"/>
    <row r="571" s="5" customFormat="1" ht="30" customHeight="1" x14ac:dyDescent="0.25"/>
    <row r="572" s="5" customFormat="1" ht="30" customHeight="1" x14ac:dyDescent="0.25"/>
    <row r="573" s="5" customFormat="1" ht="30" customHeight="1" x14ac:dyDescent="0.25"/>
    <row r="574" s="5" customFormat="1" ht="30" customHeight="1" x14ac:dyDescent="0.25"/>
    <row r="575" s="5" customFormat="1" ht="30" customHeight="1" x14ac:dyDescent="0.25"/>
    <row r="576" s="5" customFormat="1" ht="30" customHeight="1" x14ac:dyDescent="0.25"/>
    <row r="577" s="5" customFormat="1" ht="30" customHeight="1" x14ac:dyDescent="0.25"/>
    <row r="578" s="5" customFormat="1" ht="30" customHeight="1" x14ac:dyDescent="0.25"/>
    <row r="579" s="5" customFormat="1" ht="30" customHeight="1" x14ac:dyDescent="0.25"/>
    <row r="580" s="5" customFormat="1" ht="30" customHeight="1" x14ac:dyDescent="0.25"/>
    <row r="581" s="5" customFormat="1" ht="30" customHeight="1" x14ac:dyDescent="0.25"/>
    <row r="582" s="5" customFormat="1" ht="30" customHeight="1" x14ac:dyDescent="0.25"/>
    <row r="583" s="5" customFormat="1" ht="30" customHeight="1" x14ac:dyDescent="0.25"/>
    <row r="584" s="5" customFormat="1" ht="30" customHeight="1" x14ac:dyDescent="0.25"/>
    <row r="585" s="5" customFormat="1" ht="30" customHeight="1" x14ac:dyDescent="0.25"/>
    <row r="586" s="5" customFormat="1" ht="30" customHeight="1" x14ac:dyDescent="0.25"/>
    <row r="587" s="5" customFormat="1" ht="30" customHeight="1" x14ac:dyDescent="0.25"/>
    <row r="588" s="5" customFormat="1" ht="30" customHeight="1" x14ac:dyDescent="0.25"/>
    <row r="589" s="5" customFormat="1" ht="30" customHeight="1" x14ac:dyDescent="0.25"/>
    <row r="590" s="5" customFormat="1" ht="30" customHeight="1" x14ac:dyDescent="0.25"/>
    <row r="591" s="5" customFormat="1" ht="30" customHeight="1" x14ac:dyDescent="0.25"/>
    <row r="592" s="5" customFormat="1" ht="30" customHeight="1" x14ac:dyDescent="0.25"/>
    <row r="593" s="5" customFormat="1" ht="30" customHeight="1" x14ac:dyDescent="0.25"/>
    <row r="594" s="5" customFormat="1" ht="30" customHeight="1" x14ac:dyDescent="0.25"/>
    <row r="595" s="5" customFormat="1" ht="30" customHeight="1" x14ac:dyDescent="0.25"/>
    <row r="596" s="5" customFormat="1" ht="30" customHeight="1" x14ac:dyDescent="0.25"/>
    <row r="597" s="5" customFormat="1" ht="30" customHeight="1" x14ac:dyDescent="0.25"/>
    <row r="598" s="5" customFormat="1" ht="30" customHeight="1" x14ac:dyDescent="0.25"/>
    <row r="599" s="5" customFormat="1" ht="30" customHeight="1" x14ac:dyDescent="0.25"/>
    <row r="600" s="5" customFormat="1" ht="30" customHeight="1" x14ac:dyDescent="0.25"/>
    <row r="601" s="5" customFormat="1" ht="30" customHeight="1" x14ac:dyDescent="0.25"/>
    <row r="602" s="5" customFormat="1" ht="30" customHeight="1" x14ac:dyDescent="0.25"/>
    <row r="603" s="5" customFormat="1" ht="30" customHeight="1" x14ac:dyDescent="0.25"/>
    <row r="604" s="5" customFormat="1" ht="30" customHeight="1" x14ac:dyDescent="0.25"/>
    <row r="605" s="5" customFormat="1" ht="30" customHeight="1" x14ac:dyDescent="0.25"/>
    <row r="606" s="5" customFormat="1" ht="30" customHeight="1" x14ac:dyDescent="0.25"/>
    <row r="607" s="5" customFormat="1" ht="30" customHeight="1" x14ac:dyDescent="0.25"/>
    <row r="608" s="5" customFormat="1" ht="30" customHeight="1" x14ac:dyDescent="0.25"/>
    <row r="609" s="5" customFormat="1" ht="30" customHeight="1" x14ac:dyDescent="0.25"/>
    <row r="610" s="5" customFormat="1" ht="30" customHeight="1" x14ac:dyDescent="0.25"/>
    <row r="611" s="5" customFormat="1" ht="30" customHeight="1" x14ac:dyDescent="0.25"/>
    <row r="612" s="5" customFormat="1" ht="30" customHeight="1" x14ac:dyDescent="0.25"/>
    <row r="613" s="5" customFormat="1" ht="30" customHeight="1" x14ac:dyDescent="0.25"/>
    <row r="614" s="5" customFormat="1" ht="30" customHeight="1" x14ac:dyDescent="0.25"/>
    <row r="615" s="5" customFormat="1" ht="30" customHeight="1" x14ac:dyDescent="0.25"/>
    <row r="616" s="5" customFormat="1" ht="30" customHeight="1" x14ac:dyDescent="0.25"/>
    <row r="617" s="5" customFormat="1" ht="30" customHeight="1" x14ac:dyDescent="0.25"/>
    <row r="618" s="5" customFormat="1" ht="30" customHeight="1" x14ac:dyDescent="0.25"/>
    <row r="619" s="5" customFormat="1" ht="30" customHeight="1" x14ac:dyDescent="0.25"/>
    <row r="620" s="5" customFormat="1" ht="30" customHeight="1" x14ac:dyDescent="0.25"/>
    <row r="621" s="5" customFormat="1" ht="30" customHeight="1" x14ac:dyDescent="0.25"/>
    <row r="622" s="5" customFormat="1" ht="30" customHeight="1" x14ac:dyDescent="0.25"/>
    <row r="623" s="5" customFormat="1" ht="30" customHeight="1" x14ac:dyDescent="0.25"/>
    <row r="624" s="5" customFormat="1" ht="30" customHeight="1" x14ac:dyDescent="0.25"/>
    <row r="625" s="5" customFormat="1" ht="30" customHeight="1" x14ac:dyDescent="0.25"/>
    <row r="626" s="5" customFormat="1" ht="30" customHeight="1" x14ac:dyDescent="0.25"/>
    <row r="627" s="5" customFormat="1" ht="30" customHeight="1" x14ac:dyDescent="0.25"/>
    <row r="628" s="5" customFormat="1" ht="30" customHeight="1" x14ac:dyDescent="0.25"/>
    <row r="629" s="5" customFormat="1" ht="30" customHeight="1" x14ac:dyDescent="0.25"/>
    <row r="630" s="5" customFormat="1" ht="30" customHeight="1" x14ac:dyDescent="0.25"/>
    <row r="631" s="5" customFormat="1" ht="30" customHeight="1" x14ac:dyDescent="0.25"/>
    <row r="632" s="5" customFormat="1" ht="30" customHeight="1" x14ac:dyDescent="0.25"/>
    <row r="633" s="5" customFormat="1" ht="30" customHeight="1" x14ac:dyDescent="0.25"/>
    <row r="634" s="5" customFormat="1" ht="30" customHeight="1" x14ac:dyDescent="0.25"/>
    <row r="635" s="5" customFormat="1" ht="30" customHeight="1" x14ac:dyDescent="0.25"/>
    <row r="636" s="5" customFormat="1" ht="30" customHeight="1" x14ac:dyDescent="0.25"/>
    <row r="637" s="5" customFormat="1" ht="30" customHeight="1" x14ac:dyDescent="0.25"/>
    <row r="638" s="5" customFormat="1" ht="30" customHeight="1" x14ac:dyDescent="0.25"/>
    <row r="639" s="5" customFormat="1" ht="30" customHeight="1" x14ac:dyDescent="0.25"/>
    <row r="640" s="5" customFormat="1" ht="30" customHeight="1" x14ac:dyDescent="0.25"/>
    <row r="641" s="5" customFormat="1" ht="30" customHeight="1" x14ac:dyDescent="0.25"/>
    <row r="642" s="5" customFormat="1" ht="30" customHeight="1" x14ac:dyDescent="0.25"/>
    <row r="643" s="5" customFormat="1" ht="30" customHeight="1" x14ac:dyDescent="0.25"/>
    <row r="644" s="5" customFormat="1" ht="30" customHeight="1" x14ac:dyDescent="0.25"/>
    <row r="645" s="5" customFormat="1" ht="30" customHeight="1" x14ac:dyDescent="0.25"/>
    <row r="646" s="5" customFormat="1" ht="30" customHeight="1" x14ac:dyDescent="0.25"/>
    <row r="647" s="5" customFormat="1" ht="30" customHeight="1" x14ac:dyDescent="0.25"/>
    <row r="648" s="5" customFormat="1" ht="30" customHeight="1" x14ac:dyDescent="0.25"/>
    <row r="649" s="5" customFormat="1" ht="30" customHeight="1" x14ac:dyDescent="0.25"/>
    <row r="650" s="5" customFormat="1" ht="30" customHeight="1" x14ac:dyDescent="0.25"/>
    <row r="651" s="5" customFormat="1" ht="30" customHeight="1" x14ac:dyDescent="0.25"/>
    <row r="652" s="5" customFormat="1" ht="30" customHeight="1" x14ac:dyDescent="0.25"/>
    <row r="653" s="5" customFormat="1" ht="30" customHeight="1" x14ac:dyDescent="0.25"/>
    <row r="654" s="5" customFormat="1" ht="30" customHeight="1" x14ac:dyDescent="0.25"/>
    <row r="655" s="5" customFormat="1" ht="30" customHeight="1" x14ac:dyDescent="0.25"/>
    <row r="656" s="5" customFormat="1" ht="30" customHeight="1" x14ac:dyDescent="0.25"/>
    <row r="657" s="5" customFormat="1" ht="30" customHeight="1" x14ac:dyDescent="0.25"/>
    <row r="658" s="5" customFormat="1" ht="30" customHeight="1" x14ac:dyDescent="0.25"/>
    <row r="659" s="5" customFormat="1" ht="30" customHeight="1" x14ac:dyDescent="0.25"/>
    <row r="660" s="5" customFormat="1" ht="30" customHeight="1" x14ac:dyDescent="0.25"/>
    <row r="661" s="5" customFormat="1" ht="30" customHeight="1" x14ac:dyDescent="0.25"/>
    <row r="662" s="5" customFormat="1" ht="30" customHeight="1" x14ac:dyDescent="0.25"/>
    <row r="663" s="5" customFormat="1" ht="30" customHeight="1" x14ac:dyDescent="0.25"/>
    <row r="664" s="5" customFormat="1" ht="30" customHeight="1" x14ac:dyDescent="0.25"/>
    <row r="665" s="5" customFormat="1" ht="30" customHeight="1" x14ac:dyDescent="0.25"/>
    <row r="666" s="5" customFormat="1" ht="30" customHeight="1" x14ac:dyDescent="0.25"/>
    <row r="667" s="5" customFormat="1" ht="30" customHeight="1" x14ac:dyDescent="0.25"/>
    <row r="668" s="5" customFormat="1" ht="30" customHeight="1" x14ac:dyDescent="0.25"/>
    <row r="669" s="5" customFormat="1" ht="30" customHeight="1" x14ac:dyDescent="0.25"/>
    <row r="670" s="5" customFormat="1" ht="30" customHeight="1" x14ac:dyDescent="0.25"/>
    <row r="671" s="5" customFormat="1" ht="30" customHeight="1" x14ac:dyDescent="0.25"/>
    <row r="672" s="5" customFormat="1" ht="30" customHeight="1" x14ac:dyDescent="0.25"/>
    <row r="673" s="5" customFormat="1" ht="30" customHeight="1" x14ac:dyDescent="0.25"/>
    <row r="674" s="5" customFormat="1" ht="30" customHeight="1" x14ac:dyDescent="0.25"/>
    <row r="675" s="5" customFormat="1" ht="30" customHeight="1" x14ac:dyDescent="0.25"/>
    <row r="676" s="5" customFormat="1" ht="30" customHeight="1" x14ac:dyDescent="0.25"/>
    <row r="677" s="5" customFormat="1" ht="30" customHeight="1" x14ac:dyDescent="0.25"/>
    <row r="678" s="5" customFormat="1" ht="30" customHeight="1" x14ac:dyDescent="0.25"/>
    <row r="679" s="5" customFormat="1" ht="30" customHeight="1" x14ac:dyDescent="0.25"/>
    <row r="680" s="5" customFormat="1" ht="30" customHeight="1" x14ac:dyDescent="0.25"/>
    <row r="681" s="5" customFormat="1" ht="30" customHeight="1" x14ac:dyDescent="0.25"/>
    <row r="682" s="5" customFormat="1" ht="30" customHeight="1" x14ac:dyDescent="0.25"/>
    <row r="683" s="5" customFormat="1" ht="30" customHeight="1" x14ac:dyDescent="0.25"/>
    <row r="684" s="5" customFormat="1" ht="30" customHeight="1" x14ac:dyDescent="0.25"/>
    <row r="685" s="5" customFormat="1" ht="30" customHeight="1" x14ac:dyDescent="0.25"/>
    <row r="686" s="5" customFormat="1" ht="30" customHeight="1" x14ac:dyDescent="0.25"/>
    <row r="687" s="5" customFormat="1" ht="30" customHeight="1" x14ac:dyDescent="0.25"/>
    <row r="688" s="5" customFormat="1" ht="30" customHeight="1" x14ac:dyDescent="0.25"/>
    <row r="689" s="5" customFormat="1" ht="30" customHeight="1" x14ac:dyDescent="0.25"/>
    <row r="690" s="5" customFormat="1" ht="30" customHeight="1" x14ac:dyDescent="0.25"/>
    <row r="691" s="5" customFormat="1" ht="30" customHeight="1" x14ac:dyDescent="0.25"/>
    <row r="692" s="5" customFormat="1" ht="30" customHeight="1" x14ac:dyDescent="0.25"/>
    <row r="693" s="5" customFormat="1" ht="30" customHeight="1" x14ac:dyDescent="0.25"/>
    <row r="694" s="5" customFormat="1" ht="30" customHeight="1" x14ac:dyDescent="0.25"/>
    <row r="695" s="5" customFormat="1" ht="30" customHeight="1" x14ac:dyDescent="0.25"/>
    <row r="696" s="5" customFormat="1" ht="30" customHeight="1" x14ac:dyDescent="0.25"/>
    <row r="697" s="5" customFormat="1" ht="30" customHeight="1" x14ac:dyDescent="0.25"/>
    <row r="698" s="5" customFormat="1" ht="30" customHeight="1" x14ac:dyDescent="0.25"/>
    <row r="699" s="5" customFormat="1" ht="30" customHeight="1" x14ac:dyDescent="0.25"/>
    <row r="700" s="5" customFormat="1" ht="30" customHeight="1" x14ac:dyDescent="0.25"/>
    <row r="701" s="5" customFormat="1" ht="30" customHeight="1" x14ac:dyDescent="0.25"/>
    <row r="702" s="5" customFormat="1" ht="30" customHeight="1" x14ac:dyDescent="0.25"/>
    <row r="703" s="5" customFormat="1" ht="30" customHeight="1" x14ac:dyDescent="0.25"/>
    <row r="704" s="5" customFormat="1" ht="30" customHeight="1" x14ac:dyDescent="0.25"/>
    <row r="705" s="5" customFormat="1" ht="30" customHeight="1" x14ac:dyDescent="0.25"/>
    <row r="706" s="5" customFormat="1" ht="30" customHeight="1" x14ac:dyDescent="0.25"/>
    <row r="707" s="5" customFormat="1" ht="30" customHeight="1" x14ac:dyDescent="0.25"/>
    <row r="708" s="5" customFormat="1" ht="30" customHeight="1" x14ac:dyDescent="0.25"/>
    <row r="709" s="5" customFormat="1" ht="30" customHeight="1" x14ac:dyDescent="0.25"/>
    <row r="710" s="5" customFormat="1" ht="30" customHeight="1" x14ac:dyDescent="0.25"/>
    <row r="711" s="5" customFormat="1" ht="30" customHeight="1" x14ac:dyDescent="0.25"/>
    <row r="712" s="5" customFormat="1" ht="30" customHeight="1" x14ac:dyDescent="0.25"/>
    <row r="713" s="5" customFormat="1" ht="30" customHeight="1" x14ac:dyDescent="0.25"/>
    <row r="714" s="5" customFormat="1" ht="30" customHeight="1" x14ac:dyDescent="0.25"/>
    <row r="715" s="5" customFormat="1" ht="30" customHeight="1" x14ac:dyDescent="0.25"/>
    <row r="716" s="5" customFormat="1" ht="30" customHeight="1" x14ac:dyDescent="0.25"/>
    <row r="717" s="5" customFormat="1" ht="30" customHeight="1" x14ac:dyDescent="0.25"/>
    <row r="718" s="5" customFormat="1" ht="30" customHeight="1" x14ac:dyDescent="0.25"/>
    <row r="719" s="5" customFormat="1" ht="30" customHeight="1" x14ac:dyDescent="0.25"/>
    <row r="720" s="5" customFormat="1" ht="30" customHeight="1" x14ac:dyDescent="0.25"/>
    <row r="721" s="5" customFormat="1" ht="30" customHeight="1" x14ac:dyDescent="0.25"/>
    <row r="722" s="5" customFormat="1" ht="30" customHeight="1" x14ac:dyDescent="0.25"/>
    <row r="723" s="5" customFormat="1" ht="30" customHeight="1" x14ac:dyDescent="0.25"/>
    <row r="724" s="5" customFormat="1" ht="30" customHeight="1" x14ac:dyDescent="0.25"/>
    <row r="725" s="5" customFormat="1" ht="30" customHeight="1" x14ac:dyDescent="0.25"/>
    <row r="726" s="5" customFormat="1" ht="30" customHeight="1" x14ac:dyDescent="0.25"/>
    <row r="727" s="5" customFormat="1" ht="30" customHeight="1" x14ac:dyDescent="0.25"/>
    <row r="728" s="5" customFormat="1" ht="30" customHeight="1" x14ac:dyDescent="0.25"/>
    <row r="729" s="5" customFormat="1" ht="30" customHeight="1" x14ac:dyDescent="0.25"/>
    <row r="730" s="5" customFormat="1" ht="30" customHeight="1" x14ac:dyDescent="0.25"/>
    <row r="731" s="5" customFormat="1" ht="30" customHeight="1" x14ac:dyDescent="0.25"/>
    <row r="732" s="5" customFormat="1" ht="30" customHeight="1" x14ac:dyDescent="0.25"/>
    <row r="733" s="5" customFormat="1" ht="30" customHeight="1" x14ac:dyDescent="0.25"/>
    <row r="734" s="5" customFormat="1" ht="30" customHeight="1" x14ac:dyDescent="0.25"/>
    <row r="735" s="5" customFormat="1" ht="30" customHeight="1" x14ac:dyDescent="0.25"/>
    <row r="736" s="5" customFormat="1" ht="30" customHeight="1" x14ac:dyDescent="0.25"/>
    <row r="737" s="5" customFormat="1" ht="30" customHeight="1" x14ac:dyDescent="0.25"/>
    <row r="738" s="5" customFormat="1" ht="30" customHeight="1" x14ac:dyDescent="0.25"/>
    <row r="739" s="5" customFormat="1" ht="30" customHeight="1" x14ac:dyDescent="0.25"/>
    <row r="740" s="5" customFormat="1" ht="30" customHeight="1" x14ac:dyDescent="0.25"/>
    <row r="741" s="5" customFormat="1" ht="30" customHeight="1" x14ac:dyDescent="0.25"/>
    <row r="742" s="5" customFormat="1" ht="30" customHeight="1" x14ac:dyDescent="0.25"/>
    <row r="743" s="5" customFormat="1" ht="30" customHeight="1" x14ac:dyDescent="0.25"/>
    <row r="744" s="5" customFormat="1" ht="30" customHeight="1" x14ac:dyDescent="0.25"/>
    <row r="745" s="5" customFormat="1" ht="30" customHeight="1" x14ac:dyDescent="0.25"/>
    <row r="746" s="5" customFormat="1" ht="30" customHeight="1" x14ac:dyDescent="0.25"/>
    <row r="747" s="5" customFormat="1" ht="30" customHeight="1" x14ac:dyDescent="0.25"/>
    <row r="748" s="5" customFormat="1" ht="30" customHeight="1" x14ac:dyDescent="0.25"/>
    <row r="749" s="5" customFormat="1" ht="30" customHeight="1" x14ac:dyDescent="0.25"/>
    <row r="750" s="5" customFormat="1" ht="30" customHeight="1" x14ac:dyDescent="0.25"/>
    <row r="751" s="5" customFormat="1" ht="30" customHeight="1" x14ac:dyDescent="0.25"/>
    <row r="752" s="5" customFormat="1" ht="30" customHeight="1" x14ac:dyDescent="0.25"/>
    <row r="753" s="5" customFormat="1" ht="30" customHeight="1" x14ac:dyDescent="0.25"/>
    <row r="754" s="5" customFormat="1" ht="30" customHeight="1" x14ac:dyDescent="0.25"/>
    <row r="755" s="5" customFormat="1" ht="30" customHeight="1" x14ac:dyDescent="0.25"/>
    <row r="756" s="5" customFormat="1" ht="30" customHeight="1" x14ac:dyDescent="0.25"/>
    <row r="757" s="5" customFormat="1" ht="30" customHeight="1" x14ac:dyDescent="0.25"/>
    <row r="758" s="5" customFormat="1" ht="30" customHeight="1" x14ac:dyDescent="0.25"/>
    <row r="759" s="5" customFormat="1" ht="30" customHeight="1" x14ac:dyDescent="0.25"/>
    <row r="760" s="5" customFormat="1" ht="30" customHeight="1" x14ac:dyDescent="0.25"/>
    <row r="761" s="5" customFormat="1" ht="30" customHeight="1" x14ac:dyDescent="0.25"/>
    <row r="762" s="5" customFormat="1" ht="30" customHeight="1" x14ac:dyDescent="0.25"/>
    <row r="763" s="5" customFormat="1" ht="30" customHeight="1" x14ac:dyDescent="0.25"/>
    <row r="764" s="5" customFormat="1" ht="30" customHeight="1" x14ac:dyDescent="0.25"/>
    <row r="765" s="5" customFormat="1" ht="30" customHeight="1" x14ac:dyDescent="0.25"/>
    <row r="766" s="5" customFormat="1" ht="30" customHeight="1" x14ac:dyDescent="0.25"/>
    <row r="767" s="5" customFormat="1" ht="30" customHeight="1" x14ac:dyDescent="0.25"/>
    <row r="768" s="5" customFormat="1" ht="30" customHeight="1" x14ac:dyDescent="0.25"/>
    <row r="769" s="5" customFormat="1" ht="30" customHeight="1" x14ac:dyDescent="0.25"/>
    <row r="770" s="5" customFormat="1" ht="30" customHeight="1" x14ac:dyDescent="0.25"/>
    <row r="771" s="5" customFormat="1" ht="30" customHeight="1" x14ac:dyDescent="0.25"/>
    <row r="772" s="5" customFormat="1" ht="30" customHeight="1" x14ac:dyDescent="0.25"/>
    <row r="773" s="5" customFormat="1" ht="30" customHeight="1" x14ac:dyDescent="0.25"/>
    <row r="774" s="5" customFormat="1" ht="30" customHeight="1" x14ac:dyDescent="0.25"/>
    <row r="775" s="5" customFormat="1" ht="30" customHeight="1" x14ac:dyDescent="0.25"/>
    <row r="776" s="5" customFormat="1" ht="30" customHeight="1" x14ac:dyDescent="0.25"/>
    <row r="777" s="5" customFormat="1" ht="30" customHeight="1" x14ac:dyDescent="0.25"/>
    <row r="778" s="5" customFormat="1" ht="30" customHeight="1" x14ac:dyDescent="0.25"/>
    <row r="779" s="5" customFormat="1" ht="30" customHeight="1" x14ac:dyDescent="0.25"/>
    <row r="780" s="5" customFormat="1" ht="30" customHeight="1" x14ac:dyDescent="0.25"/>
    <row r="781" s="5" customFormat="1" ht="30" customHeight="1" x14ac:dyDescent="0.25"/>
    <row r="782" s="5" customFormat="1" ht="30" customHeight="1" x14ac:dyDescent="0.25"/>
    <row r="783" s="5" customFormat="1" ht="30" customHeight="1" x14ac:dyDescent="0.25"/>
    <row r="784" s="5" customFormat="1" ht="30" customHeight="1" x14ac:dyDescent="0.25"/>
    <row r="785" s="5" customFormat="1" ht="30" customHeight="1" x14ac:dyDescent="0.25"/>
    <row r="786" s="5" customFormat="1" ht="30" customHeight="1" x14ac:dyDescent="0.25"/>
    <row r="787" s="5" customFormat="1" ht="30" customHeight="1" x14ac:dyDescent="0.25"/>
    <row r="788" s="5" customFormat="1" ht="30" customHeight="1" x14ac:dyDescent="0.25"/>
    <row r="789" s="5" customFormat="1" ht="30" customHeight="1" x14ac:dyDescent="0.25"/>
    <row r="790" s="5" customFormat="1" ht="30" customHeight="1" x14ac:dyDescent="0.25"/>
    <row r="791" s="5" customFormat="1" ht="30" customHeight="1" x14ac:dyDescent="0.25"/>
    <row r="792" s="5" customFormat="1" ht="30" customHeight="1" x14ac:dyDescent="0.25"/>
    <row r="793" s="5" customFormat="1" ht="30" customHeight="1" x14ac:dyDescent="0.25"/>
    <row r="794" s="5" customFormat="1" ht="30" customHeight="1" x14ac:dyDescent="0.25"/>
    <row r="795" s="5" customFormat="1" ht="30" customHeight="1" x14ac:dyDescent="0.25"/>
    <row r="796" s="5" customFormat="1" ht="30" customHeight="1" x14ac:dyDescent="0.25"/>
    <row r="797" s="5" customFormat="1" ht="30" customHeight="1" x14ac:dyDescent="0.25"/>
    <row r="798" s="5" customFormat="1" ht="30" customHeight="1" x14ac:dyDescent="0.25"/>
    <row r="799" s="5" customFormat="1" ht="30" customHeight="1" x14ac:dyDescent="0.25"/>
    <row r="800" s="5" customFormat="1" ht="30" customHeight="1" x14ac:dyDescent="0.25"/>
    <row r="801" s="5" customFormat="1" ht="30" customHeight="1" x14ac:dyDescent="0.25"/>
    <row r="802" s="5" customFormat="1" ht="30" customHeight="1" x14ac:dyDescent="0.25"/>
    <row r="803" s="5" customFormat="1" ht="30" customHeight="1" x14ac:dyDescent="0.25"/>
    <row r="804" s="5" customFormat="1" ht="30" customHeight="1" x14ac:dyDescent="0.25"/>
    <row r="805" s="5" customFormat="1" ht="30" customHeight="1" x14ac:dyDescent="0.25"/>
    <row r="806" s="5" customFormat="1" ht="30" customHeight="1" x14ac:dyDescent="0.25"/>
    <row r="807" s="5" customFormat="1" ht="30" customHeight="1" x14ac:dyDescent="0.25"/>
    <row r="808" s="5" customFormat="1" ht="30" customHeight="1" x14ac:dyDescent="0.25"/>
    <row r="809" s="5" customFormat="1" ht="30" customHeight="1" x14ac:dyDescent="0.25"/>
    <row r="810" s="5" customFormat="1" ht="30" customHeight="1" x14ac:dyDescent="0.25"/>
    <row r="811" s="5" customFormat="1" ht="30" customHeight="1" x14ac:dyDescent="0.25"/>
    <row r="812" s="5" customFormat="1" ht="30" customHeight="1" x14ac:dyDescent="0.25"/>
    <row r="813" s="5" customFormat="1" ht="30" customHeight="1" x14ac:dyDescent="0.25"/>
    <row r="814" s="5" customFormat="1" ht="30" customHeight="1" x14ac:dyDescent="0.25"/>
    <row r="815" s="5" customFormat="1" ht="30" customHeight="1" x14ac:dyDescent="0.25"/>
    <row r="816" s="5" customFormat="1" ht="30" customHeight="1" x14ac:dyDescent="0.25"/>
    <row r="817" s="5" customFormat="1" ht="30" customHeight="1" x14ac:dyDescent="0.25"/>
    <row r="818" s="5" customFormat="1" ht="30" customHeight="1" x14ac:dyDescent="0.25"/>
    <row r="819" s="5" customFormat="1" ht="30" customHeight="1" x14ac:dyDescent="0.25"/>
    <row r="820" s="5" customFormat="1" ht="30" customHeight="1" x14ac:dyDescent="0.25"/>
    <row r="821" s="5" customFormat="1" ht="30" customHeight="1" x14ac:dyDescent="0.25"/>
    <row r="822" s="5" customFormat="1" ht="30" customHeight="1" x14ac:dyDescent="0.25"/>
    <row r="823" s="5" customFormat="1" ht="30" customHeight="1" x14ac:dyDescent="0.25"/>
    <row r="824" s="5" customFormat="1" ht="30" customHeight="1" x14ac:dyDescent="0.25"/>
    <row r="825" s="5" customFormat="1" ht="30" customHeight="1" x14ac:dyDescent="0.25"/>
    <row r="826" s="5" customFormat="1" ht="30" customHeight="1" x14ac:dyDescent="0.25"/>
    <row r="827" s="5" customFormat="1" ht="30" customHeight="1" x14ac:dyDescent="0.25"/>
    <row r="828" s="5" customFormat="1" ht="30" customHeight="1" x14ac:dyDescent="0.25"/>
    <row r="829" s="5" customFormat="1" ht="30" customHeight="1" x14ac:dyDescent="0.25"/>
    <row r="830" s="5" customFormat="1" ht="30" customHeight="1" x14ac:dyDescent="0.25"/>
    <row r="831" s="5" customFormat="1" ht="30" customHeight="1" x14ac:dyDescent="0.25"/>
    <row r="832" s="5" customFormat="1" ht="30" customHeight="1" x14ac:dyDescent="0.25"/>
    <row r="833" s="5" customFormat="1" ht="30" customHeight="1" x14ac:dyDescent="0.25"/>
    <row r="834" s="5" customFormat="1" ht="30" customHeight="1" x14ac:dyDescent="0.25"/>
    <row r="835" s="5" customFormat="1" ht="30" customHeight="1" x14ac:dyDescent="0.25"/>
    <row r="836" s="5" customFormat="1" ht="30" customHeight="1" x14ac:dyDescent="0.25"/>
    <row r="837" s="5" customFormat="1" ht="30" customHeight="1" x14ac:dyDescent="0.25"/>
    <row r="838" s="5" customFormat="1" ht="30" customHeight="1" x14ac:dyDescent="0.25"/>
    <row r="839" s="5" customFormat="1" ht="30" customHeight="1" x14ac:dyDescent="0.25"/>
    <row r="840" s="5" customFormat="1" ht="30" customHeight="1" x14ac:dyDescent="0.25"/>
    <row r="841" s="5" customFormat="1" ht="30" customHeight="1" x14ac:dyDescent="0.25"/>
    <row r="842" s="5" customFormat="1" ht="30" customHeight="1" x14ac:dyDescent="0.25"/>
    <row r="843" s="5" customFormat="1" ht="30" customHeight="1" x14ac:dyDescent="0.25"/>
    <row r="844" s="5" customFormat="1" ht="30" customHeight="1" x14ac:dyDescent="0.25"/>
    <row r="845" s="5" customFormat="1" ht="30" customHeight="1" x14ac:dyDescent="0.25"/>
    <row r="846" s="5" customFormat="1" ht="30" customHeight="1" x14ac:dyDescent="0.25"/>
    <row r="847" s="5" customFormat="1" ht="30" customHeight="1" x14ac:dyDescent="0.25"/>
    <row r="848" s="5" customFormat="1" ht="30" customHeight="1" x14ac:dyDescent="0.25"/>
    <row r="849" s="5" customFormat="1" ht="30" customHeight="1" x14ac:dyDescent="0.25"/>
    <row r="850" s="5" customFormat="1" ht="30" customHeight="1" x14ac:dyDescent="0.25"/>
    <row r="851" s="5" customFormat="1" ht="30" customHeight="1" x14ac:dyDescent="0.25"/>
    <row r="852" s="5" customFormat="1" ht="30" customHeight="1" x14ac:dyDescent="0.25"/>
    <row r="853" s="5" customFormat="1" ht="30" customHeight="1" x14ac:dyDescent="0.25"/>
    <row r="854" s="5" customFormat="1" ht="30" customHeight="1" x14ac:dyDescent="0.25"/>
    <row r="855" s="5" customFormat="1" ht="30" customHeight="1" x14ac:dyDescent="0.25"/>
    <row r="856" s="5" customFormat="1" ht="30" customHeight="1" x14ac:dyDescent="0.25"/>
    <row r="857" s="5" customFormat="1" ht="30" customHeight="1" x14ac:dyDescent="0.25"/>
    <row r="858" s="5" customFormat="1" ht="30" customHeight="1" x14ac:dyDescent="0.25"/>
    <row r="859" s="5" customFormat="1" ht="30" customHeight="1" x14ac:dyDescent="0.25"/>
    <row r="860" s="5" customFormat="1" ht="30" customHeight="1" x14ac:dyDescent="0.25"/>
    <row r="861" s="5" customFormat="1" ht="30" customHeight="1" x14ac:dyDescent="0.25"/>
    <row r="862" s="5" customFormat="1" ht="30" customHeight="1" x14ac:dyDescent="0.25"/>
    <row r="863" s="5" customFormat="1" ht="30" customHeight="1" x14ac:dyDescent="0.25"/>
    <row r="864" s="5" customFormat="1" ht="30" customHeight="1" x14ac:dyDescent="0.25"/>
    <row r="865" s="5" customFormat="1" ht="30" customHeight="1" x14ac:dyDescent="0.25"/>
    <row r="866" s="5" customFormat="1" ht="30" customHeight="1" x14ac:dyDescent="0.25"/>
    <row r="867" s="5" customFormat="1" ht="30" customHeight="1" x14ac:dyDescent="0.25"/>
    <row r="868" s="5" customFormat="1" ht="30" customHeight="1" x14ac:dyDescent="0.25"/>
    <row r="869" s="5" customFormat="1" ht="30" customHeight="1" x14ac:dyDescent="0.25"/>
    <row r="870" s="5" customFormat="1" ht="30" customHeight="1" x14ac:dyDescent="0.25"/>
    <row r="871" s="5" customFormat="1" ht="30" customHeight="1" x14ac:dyDescent="0.25"/>
    <row r="872" s="5" customFormat="1" ht="30" customHeight="1" x14ac:dyDescent="0.25"/>
    <row r="873" s="5" customFormat="1" ht="30" customHeight="1" x14ac:dyDescent="0.25"/>
    <row r="874" s="5" customFormat="1" ht="30" customHeight="1" x14ac:dyDescent="0.25"/>
    <row r="875" s="5" customFormat="1" ht="30" customHeight="1" x14ac:dyDescent="0.25"/>
    <row r="876" s="5" customFormat="1" ht="30" customHeight="1" x14ac:dyDescent="0.25"/>
    <row r="877" s="5" customFormat="1" ht="30" customHeight="1" x14ac:dyDescent="0.25"/>
    <row r="878" s="5" customFormat="1" ht="30" customHeight="1" x14ac:dyDescent="0.25"/>
    <row r="879" s="5" customFormat="1" ht="30" customHeight="1" x14ac:dyDescent="0.25"/>
    <row r="880" s="5" customFormat="1" ht="30" customHeight="1" x14ac:dyDescent="0.25"/>
    <row r="881" s="5" customFormat="1" ht="30" customHeight="1" x14ac:dyDescent="0.25"/>
    <row r="882" s="5" customFormat="1" ht="30" customHeight="1" x14ac:dyDescent="0.25"/>
    <row r="883" s="5" customFormat="1" ht="30" customHeight="1" x14ac:dyDescent="0.25"/>
    <row r="884" s="5" customFormat="1" ht="30" customHeight="1" x14ac:dyDescent="0.25"/>
    <row r="885" s="5" customFormat="1" ht="30" customHeight="1" x14ac:dyDescent="0.25"/>
    <row r="886" s="5" customFormat="1" ht="30" customHeight="1" x14ac:dyDescent="0.25"/>
    <row r="887" s="5" customFormat="1" ht="30" customHeight="1" x14ac:dyDescent="0.25"/>
    <row r="888" s="5" customFormat="1" ht="30" customHeight="1" x14ac:dyDescent="0.25"/>
    <row r="889" s="5" customFormat="1" ht="30" customHeight="1" x14ac:dyDescent="0.25"/>
    <row r="890" s="5" customFormat="1" ht="30" customHeight="1" x14ac:dyDescent="0.25"/>
    <row r="891" s="5" customFormat="1" ht="30" customHeight="1" x14ac:dyDescent="0.25"/>
    <row r="892" s="5" customFormat="1" ht="30" customHeight="1" x14ac:dyDescent="0.25"/>
    <row r="893" s="5" customFormat="1" ht="30" customHeight="1" x14ac:dyDescent="0.25"/>
    <row r="894" s="5" customFormat="1" ht="30" customHeight="1" x14ac:dyDescent="0.25"/>
    <row r="895" s="5" customFormat="1" ht="30" customHeight="1" x14ac:dyDescent="0.25"/>
    <row r="896" s="5" customFormat="1" ht="30" customHeight="1" x14ac:dyDescent="0.25"/>
    <row r="897" s="5" customFormat="1" ht="30" customHeight="1" x14ac:dyDescent="0.25"/>
    <row r="898" s="5" customFormat="1" ht="30" customHeight="1" x14ac:dyDescent="0.25"/>
    <row r="899" s="5" customFormat="1" ht="30" customHeight="1" x14ac:dyDescent="0.25"/>
    <row r="900" s="5" customFormat="1" ht="30" customHeight="1" x14ac:dyDescent="0.25"/>
    <row r="901" s="5" customFormat="1" ht="30" customHeight="1" x14ac:dyDescent="0.25"/>
    <row r="902" s="5" customFormat="1" ht="30" customHeight="1" x14ac:dyDescent="0.25"/>
    <row r="903" s="5" customFormat="1" ht="30" customHeight="1" x14ac:dyDescent="0.25"/>
    <row r="904" s="5" customFormat="1" ht="30" customHeight="1" x14ac:dyDescent="0.25"/>
    <row r="905" s="5" customFormat="1" ht="30" customHeight="1" x14ac:dyDescent="0.25"/>
    <row r="906" s="5" customFormat="1" ht="30" customHeight="1" x14ac:dyDescent="0.25"/>
    <row r="907" s="5" customFormat="1" ht="30" customHeight="1" x14ac:dyDescent="0.25"/>
    <row r="908" s="5" customFormat="1" ht="30" customHeight="1" x14ac:dyDescent="0.25"/>
    <row r="909" s="5" customFormat="1" ht="30" customHeight="1" x14ac:dyDescent="0.25"/>
    <row r="910" s="5" customFormat="1" ht="30" customHeight="1" x14ac:dyDescent="0.25"/>
    <row r="911" s="5" customFormat="1" ht="30" customHeight="1" x14ac:dyDescent="0.25"/>
    <row r="912" s="5" customFormat="1" ht="30" customHeight="1" x14ac:dyDescent="0.25"/>
    <row r="913" s="5" customFormat="1" ht="30" customHeight="1" x14ac:dyDescent="0.25"/>
    <row r="914" s="5" customFormat="1" ht="30" customHeight="1" x14ac:dyDescent="0.25"/>
    <row r="915" s="5" customFormat="1" ht="30" customHeight="1" x14ac:dyDescent="0.25"/>
    <row r="916" s="5" customFormat="1" ht="30" customHeight="1" x14ac:dyDescent="0.25"/>
    <row r="917" s="5" customFormat="1" ht="30" customHeight="1" x14ac:dyDescent="0.25"/>
    <row r="918" s="5" customFormat="1" ht="30" customHeight="1" x14ac:dyDescent="0.25"/>
    <row r="919" s="5" customFormat="1" ht="30" customHeight="1" x14ac:dyDescent="0.25"/>
    <row r="920" s="5" customFormat="1" ht="30" customHeight="1" x14ac:dyDescent="0.25"/>
    <row r="921" s="5" customFormat="1" ht="30" customHeight="1" x14ac:dyDescent="0.25"/>
    <row r="922" s="5" customFormat="1" ht="30" customHeight="1" x14ac:dyDescent="0.25"/>
    <row r="923" s="5" customFormat="1" ht="30" customHeight="1" x14ac:dyDescent="0.25"/>
    <row r="924" s="5" customFormat="1" ht="30" customHeight="1" x14ac:dyDescent="0.25"/>
    <row r="925" s="5" customFormat="1" ht="30" customHeight="1" x14ac:dyDescent="0.25"/>
    <row r="926" s="5" customFormat="1" ht="30" customHeight="1" x14ac:dyDescent="0.25"/>
    <row r="927" s="5" customFormat="1" ht="30" customHeight="1" x14ac:dyDescent="0.25"/>
    <row r="928" s="5" customFormat="1" ht="30" customHeight="1" x14ac:dyDescent="0.25"/>
    <row r="929" s="5" customFormat="1" ht="30" customHeight="1" x14ac:dyDescent="0.25"/>
    <row r="930" s="5" customFormat="1" ht="30" customHeight="1" x14ac:dyDescent="0.25"/>
    <row r="931" s="5" customFormat="1" ht="30" customHeight="1" x14ac:dyDescent="0.25"/>
    <row r="932" s="5" customFormat="1" ht="30" customHeight="1" x14ac:dyDescent="0.25"/>
    <row r="933" s="5" customFormat="1" ht="30" customHeight="1" x14ac:dyDescent="0.25"/>
    <row r="934" s="5" customFormat="1" ht="30" customHeight="1" x14ac:dyDescent="0.25"/>
    <row r="935" s="5" customFormat="1" ht="30" customHeight="1" x14ac:dyDescent="0.25"/>
    <row r="936" s="5" customFormat="1" ht="30" customHeight="1" x14ac:dyDescent="0.25"/>
    <row r="937" s="5" customFormat="1" ht="30" customHeight="1" x14ac:dyDescent="0.25"/>
    <row r="938" s="5" customFormat="1" ht="30" customHeight="1" x14ac:dyDescent="0.25"/>
    <row r="939" s="5" customFormat="1" ht="30" customHeight="1" x14ac:dyDescent="0.25"/>
    <row r="940" s="5" customFormat="1" ht="30" customHeight="1" x14ac:dyDescent="0.25"/>
    <row r="941" s="5" customFormat="1" ht="30" customHeight="1" x14ac:dyDescent="0.25"/>
    <row r="942" s="5" customFormat="1" ht="30" customHeight="1" x14ac:dyDescent="0.25"/>
    <row r="943" s="5" customFormat="1" ht="30" customHeight="1" x14ac:dyDescent="0.25"/>
    <row r="944" s="5" customFormat="1" ht="30" customHeight="1" x14ac:dyDescent="0.25"/>
    <row r="945" s="5" customFormat="1" ht="30" customHeight="1" x14ac:dyDescent="0.25"/>
    <row r="946" s="5" customFormat="1" ht="30" customHeight="1" x14ac:dyDescent="0.25"/>
    <row r="947" s="5" customFormat="1" ht="30" customHeight="1" x14ac:dyDescent="0.25"/>
    <row r="948" s="5" customFormat="1" ht="30" customHeight="1" x14ac:dyDescent="0.25"/>
    <row r="949" s="5" customFormat="1" ht="30" customHeight="1" x14ac:dyDescent="0.25"/>
    <row r="950" s="5" customFormat="1" ht="30" customHeight="1" x14ac:dyDescent="0.25"/>
    <row r="951" s="5" customFormat="1" ht="30" customHeight="1" x14ac:dyDescent="0.25"/>
    <row r="952" s="5" customFormat="1" ht="30" customHeight="1" x14ac:dyDescent="0.25"/>
    <row r="953" s="5" customFormat="1" ht="30" customHeight="1" x14ac:dyDescent="0.25"/>
    <row r="954" s="5" customFormat="1" ht="30" customHeight="1" x14ac:dyDescent="0.25"/>
    <row r="955" s="5" customFormat="1" ht="30" customHeight="1" x14ac:dyDescent="0.25"/>
    <row r="956" s="5" customFormat="1" ht="30" customHeight="1" x14ac:dyDescent="0.25"/>
    <row r="957" s="5" customFormat="1" ht="30" customHeight="1" x14ac:dyDescent="0.25"/>
    <row r="958" s="5" customFormat="1" ht="30" customHeight="1" x14ac:dyDescent="0.25"/>
    <row r="959" s="5" customFormat="1" ht="30" customHeight="1" x14ac:dyDescent="0.25"/>
    <row r="960" s="5" customFormat="1" ht="30" customHeight="1" x14ac:dyDescent="0.25"/>
    <row r="961" s="5" customFormat="1" ht="30" customHeight="1" x14ac:dyDescent="0.25"/>
    <row r="962" s="5" customFormat="1" ht="30" customHeight="1" x14ac:dyDescent="0.25"/>
    <row r="963" s="5" customFormat="1" ht="30" customHeight="1" x14ac:dyDescent="0.25"/>
    <row r="964" s="5" customFormat="1" ht="30" customHeight="1" x14ac:dyDescent="0.25"/>
    <row r="965" s="5" customFormat="1" ht="30" customHeight="1" x14ac:dyDescent="0.25"/>
    <row r="966" s="5" customFormat="1" ht="30" customHeight="1" x14ac:dyDescent="0.25"/>
    <row r="967" s="5" customFormat="1" ht="30" customHeight="1" x14ac:dyDescent="0.25"/>
    <row r="968" s="5" customFormat="1" ht="30" customHeight="1" x14ac:dyDescent="0.25"/>
    <row r="969" s="5" customFormat="1" ht="30" customHeight="1" x14ac:dyDescent="0.25"/>
    <row r="970" s="5" customFormat="1" ht="30" customHeight="1" x14ac:dyDescent="0.25"/>
    <row r="971" s="5" customFormat="1" ht="30" customHeight="1" x14ac:dyDescent="0.25"/>
    <row r="972" s="5" customFormat="1" ht="30" customHeight="1" x14ac:dyDescent="0.25"/>
    <row r="973" s="5" customFormat="1" ht="30" customHeight="1" x14ac:dyDescent="0.25"/>
    <row r="974" s="5" customFormat="1" ht="30" customHeight="1" x14ac:dyDescent="0.25"/>
    <row r="975" s="5" customFormat="1" ht="30" customHeight="1" x14ac:dyDescent="0.25"/>
    <row r="976" s="5" customFormat="1" ht="30" customHeight="1" x14ac:dyDescent="0.25"/>
    <row r="977" s="5" customFormat="1" ht="30" customHeight="1" x14ac:dyDescent="0.25"/>
    <row r="978" s="5" customFormat="1" ht="30" customHeight="1" x14ac:dyDescent="0.25"/>
    <row r="979" s="5" customFormat="1" ht="30" customHeight="1" x14ac:dyDescent="0.25"/>
    <row r="980" s="5" customFormat="1" ht="30" customHeight="1" x14ac:dyDescent="0.25"/>
    <row r="981" s="5" customFormat="1" ht="30" customHeight="1" x14ac:dyDescent="0.25"/>
    <row r="982" s="5" customFormat="1" ht="30" customHeight="1" x14ac:dyDescent="0.25"/>
    <row r="983" s="5" customFormat="1" ht="30" customHeight="1" x14ac:dyDescent="0.25"/>
    <row r="984" s="5" customFormat="1" ht="30" customHeight="1" x14ac:dyDescent="0.25"/>
    <row r="985" s="5" customFormat="1" ht="30" customHeight="1" x14ac:dyDescent="0.25"/>
    <row r="986" s="5" customFormat="1" ht="30" customHeight="1" x14ac:dyDescent="0.25"/>
    <row r="987" s="5" customFormat="1" ht="30" customHeight="1" x14ac:dyDescent="0.25"/>
    <row r="988" s="5" customFormat="1" ht="30" customHeight="1" x14ac:dyDescent="0.25"/>
    <row r="989" s="5" customFormat="1" ht="30" customHeight="1" x14ac:dyDescent="0.25"/>
    <row r="990" s="5" customFormat="1" ht="30" customHeight="1" x14ac:dyDescent="0.25"/>
    <row r="991" s="5" customFormat="1" ht="30" customHeight="1" x14ac:dyDescent="0.25"/>
    <row r="992" s="5" customFormat="1" ht="30" customHeight="1" x14ac:dyDescent="0.25"/>
    <row r="993" s="5" customFormat="1" ht="30" customHeight="1" x14ac:dyDescent="0.25"/>
    <row r="994" s="5" customFormat="1" ht="30" customHeight="1" x14ac:dyDescent="0.25"/>
    <row r="995" s="5" customFormat="1" ht="30" customHeight="1" x14ac:dyDescent="0.25"/>
    <row r="996" s="5" customFormat="1" ht="30" customHeight="1" x14ac:dyDescent="0.25"/>
    <row r="997" s="5" customFormat="1" ht="30" customHeight="1" x14ac:dyDescent="0.25"/>
    <row r="998" s="5" customFormat="1" ht="30" customHeight="1" x14ac:dyDescent="0.25"/>
  </sheetData>
  <mergeCells count="4">
    <mergeCell ref="A1:F1"/>
    <mergeCell ref="A3:F3"/>
    <mergeCell ref="A17:F17"/>
    <mergeCell ref="A28:F28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1000"/>
  <sheetViews>
    <sheetView workbookViewId="0">
      <selection sqref="A1:XFD1048576"/>
    </sheetView>
  </sheetViews>
  <sheetFormatPr defaultColWidth="14.453125" defaultRowHeight="30" customHeight="1" x14ac:dyDescent="0.35"/>
  <cols>
    <col min="1" max="1" width="47.26953125" style="9" customWidth="1"/>
    <col min="2" max="4" width="8.7265625" style="9" customWidth="1"/>
    <col min="5" max="5" width="7.7265625" style="9" customWidth="1"/>
    <col min="6" max="7" width="8.7265625" style="9" hidden="1" customWidth="1"/>
    <col min="8" max="8" width="33.54296875" style="9" customWidth="1"/>
    <col min="9" max="9" width="51.1796875" style="9" customWidth="1"/>
    <col min="10" max="11" width="8.7265625" style="9" customWidth="1"/>
    <col min="12" max="12" width="31.26953125" style="9" customWidth="1"/>
    <col min="13" max="16384" width="14.453125" style="9"/>
  </cols>
  <sheetData>
    <row r="1" spans="1:12" ht="30" customHeight="1" x14ac:dyDescent="0.35">
      <c r="A1" s="8" t="s">
        <v>333</v>
      </c>
      <c r="H1" s="151" t="s">
        <v>334</v>
      </c>
      <c r="I1" s="152"/>
      <c r="L1" s="10" t="s">
        <v>335</v>
      </c>
    </row>
    <row r="2" spans="1:12" ht="30" customHeight="1" x14ac:dyDescent="0.35">
      <c r="A2" s="11" t="s">
        <v>319</v>
      </c>
      <c r="H2" s="8" t="s">
        <v>336</v>
      </c>
      <c r="I2" s="12" t="s">
        <v>337</v>
      </c>
      <c r="L2" s="13" t="s">
        <v>330</v>
      </c>
    </row>
    <row r="3" spans="1:12" ht="30" customHeight="1" x14ac:dyDescent="0.35">
      <c r="A3" s="11" t="s">
        <v>248</v>
      </c>
      <c r="H3" s="147" t="s">
        <v>338</v>
      </c>
      <c r="I3" s="12" t="s">
        <v>330</v>
      </c>
      <c r="L3" s="13" t="s">
        <v>84</v>
      </c>
    </row>
    <row r="4" spans="1:12" ht="30" customHeight="1" x14ac:dyDescent="0.35">
      <c r="A4" s="11" t="s">
        <v>269</v>
      </c>
      <c r="H4" s="149"/>
      <c r="I4" s="12" t="s">
        <v>84</v>
      </c>
      <c r="L4" s="13" t="s">
        <v>44</v>
      </c>
    </row>
    <row r="5" spans="1:12" ht="30" customHeight="1" x14ac:dyDescent="0.35">
      <c r="A5" s="11" t="s">
        <v>238</v>
      </c>
      <c r="H5" s="150" t="s">
        <v>339</v>
      </c>
      <c r="I5" s="12" t="s">
        <v>44</v>
      </c>
      <c r="L5" s="13" t="s">
        <v>332</v>
      </c>
    </row>
    <row r="6" spans="1:12" ht="30" customHeight="1" x14ac:dyDescent="0.35">
      <c r="A6" s="11" t="s">
        <v>294</v>
      </c>
      <c r="H6" s="149"/>
      <c r="I6" s="12" t="s">
        <v>332</v>
      </c>
      <c r="L6" s="13" t="s">
        <v>90</v>
      </c>
    </row>
    <row r="7" spans="1:12" ht="30" customHeight="1" x14ac:dyDescent="0.35">
      <c r="A7" s="11" t="s">
        <v>226</v>
      </c>
      <c r="H7" s="6" t="s">
        <v>90</v>
      </c>
      <c r="I7" s="12" t="s">
        <v>90</v>
      </c>
      <c r="L7" s="13" t="s">
        <v>80</v>
      </c>
    </row>
    <row r="8" spans="1:12" ht="30" customHeight="1" x14ac:dyDescent="0.35">
      <c r="A8" s="11" t="s">
        <v>80</v>
      </c>
      <c r="H8" s="14"/>
    </row>
    <row r="9" spans="1:12" ht="30" customHeight="1" x14ac:dyDescent="0.35">
      <c r="A9" s="11"/>
      <c r="H9" s="14"/>
    </row>
    <row r="10" spans="1:12" ht="30" customHeight="1" x14ac:dyDescent="0.35">
      <c r="A10" s="11"/>
      <c r="H10" s="14"/>
    </row>
    <row r="11" spans="1:12" ht="30" customHeight="1" x14ac:dyDescent="0.35">
      <c r="H11" s="14"/>
    </row>
    <row r="12" spans="1:12" ht="30" customHeight="1" x14ac:dyDescent="0.35">
      <c r="A12" s="8" t="s">
        <v>340</v>
      </c>
      <c r="H12" s="14"/>
    </row>
    <row r="13" spans="1:12" ht="30" customHeight="1" x14ac:dyDescent="0.35">
      <c r="A13" s="11" t="s">
        <v>320</v>
      </c>
      <c r="H13" s="14"/>
    </row>
    <row r="14" spans="1:12" ht="30" customHeight="1" x14ac:dyDescent="0.35">
      <c r="A14" s="11" t="s">
        <v>178</v>
      </c>
    </row>
    <row r="15" spans="1:12" ht="30" customHeight="1" x14ac:dyDescent="0.35">
      <c r="A15" s="11" t="s">
        <v>130</v>
      </c>
    </row>
    <row r="16" spans="1:12" ht="30" customHeight="1" x14ac:dyDescent="0.35">
      <c r="A16" s="11" t="s">
        <v>245</v>
      </c>
    </row>
    <row r="17" spans="1:12" ht="30" customHeight="1" x14ac:dyDescent="0.35">
      <c r="A17" s="11" t="s">
        <v>323</v>
      </c>
      <c r="H17" s="153" t="s">
        <v>341</v>
      </c>
      <c r="I17" s="154"/>
    </row>
    <row r="18" spans="1:12" ht="30" customHeight="1" x14ac:dyDescent="0.35">
      <c r="A18" s="11" t="s">
        <v>257</v>
      </c>
      <c r="H18" s="8" t="s">
        <v>342</v>
      </c>
      <c r="I18" s="12" t="s">
        <v>337</v>
      </c>
      <c r="L18" s="10" t="s">
        <v>335</v>
      </c>
    </row>
    <row r="19" spans="1:12" ht="30" customHeight="1" x14ac:dyDescent="0.35">
      <c r="A19" s="11" t="s">
        <v>234</v>
      </c>
      <c r="H19" s="147" t="s">
        <v>338</v>
      </c>
      <c r="I19" s="12" t="s">
        <v>56</v>
      </c>
      <c r="L19" s="15" t="s">
        <v>56</v>
      </c>
    </row>
    <row r="20" spans="1:12" ht="30" customHeight="1" x14ac:dyDescent="0.35">
      <c r="A20" s="11" t="s">
        <v>80</v>
      </c>
      <c r="H20" s="148"/>
      <c r="I20" s="12" t="s">
        <v>84</v>
      </c>
      <c r="L20" s="15" t="s">
        <v>84</v>
      </c>
    </row>
    <row r="21" spans="1:12" ht="30" customHeight="1" x14ac:dyDescent="0.35">
      <c r="A21" s="11"/>
      <c r="H21" s="149"/>
      <c r="I21" s="12" t="s">
        <v>331</v>
      </c>
      <c r="L21" s="15" t="s">
        <v>331</v>
      </c>
    </row>
    <row r="22" spans="1:12" ht="30" customHeight="1" x14ac:dyDescent="0.35">
      <c r="A22" s="11"/>
      <c r="H22" s="155" t="s">
        <v>343</v>
      </c>
      <c r="I22" s="12" t="s">
        <v>50</v>
      </c>
      <c r="L22" s="15" t="s">
        <v>50</v>
      </c>
    </row>
    <row r="23" spans="1:12" ht="30" customHeight="1" x14ac:dyDescent="0.35">
      <c r="A23" s="11"/>
      <c r="H23" s="148"/>
      <c r="I23" s="12" t="s">
        <v>77</v>
      </c>
      <c r="L23" s="15" t="s">
        <v>77</v>
      </c>
    </row>
    <row r="24" spans="1:12" ht="30" customHeight="1" x14ac:dyDescent="0.35">
      <c r="H24" s="149"/>
      <c r="I24" s="12" t="s">
        <v>64</v>
      </c>
      <c r="L24" s="15" t="s">
        <v>64</v>
      </c>
    </row>
    <row r="25" spans="1:12" ht="30" customHeight="1" x14ac:dyDescent="0.35">
      <c r="H25" s="7" t="s">
        <v>90</v>
      </c>
      <c r="I25" s="12" t="s">
        <v>90</v>
      </c>
      <c r="L25" s="15" t="s">
        <v>90</v>
      </c>
    </row>
    <row r="26" spans="1:12" ht="30" customHeight="1" x14ac:dyDescent="0.35">
      <c r="H26" s="16"/>
      <c r="L26" s="15" t="s">
        <v>80</v>
      </c>
    </row>
    <row r="27" spans="1:12" ht="30" customHeight="1" x14ac:dyDescent="0.35">
      <c r="H27" s="16"/>
    </row>
    <row r="28" spans="1:12" ht="30" customHeight="1" x14ac:dyDescent="0.35">
      <c r="A28" s="8" t="s">
        <v>344</v>
      </c>
      <c r="H28" s="153" t="s">
        <v>345</v>
      </c>
      <c r="I28" s="154"/>
    </row>
    <row r="29" spans="1:12" ht="30" customHeight="1" x14ac:dyDescent="0.35">
      <c r="A29" s="11" t="s">
        <v>231</v>
      </c>
      <c r="H29" s="8" t="s">
        <v>346</v>
      </c>
      <c r="I29" s="12" t="s">
        <v>337</v>
      </c>
      <c r="L29" s="16" t="s">
        <v>335</v>
      </c>
    </row>
    <row r="30" spans="1:12" ht="30" customHeight="1" x14ac:dyDescent="0.35">
      <c r="A30" s="11" t="s">
        <v>321</v>
      </c>
      <c r="H30" s="147" t="s">
        <v>338</v>
      </c>
      <c r="I30" s="12" t="s">
        <v>84</v>
      </c>
      <c r="L30" s="13" t="s">
        <v>84</v>
      </c>
    </row>
    <row r="31" spans="1:12" ht="30" customHeight="1" x14ac:dyDescent="0.35">
      <c r="A31" s="11" t="s">
        <v>164</v>
      </c>
      <c r="H31" s="148"/>
      <c r="I31" s="12" t="s">
        <v>347</v>
      </c>
      <c r="L31" s="13" t="s">
        <v>60</v>
      </c>
    </row>
    <row r="32" spans="1:12" ht="30" customHeight="1" x14ac:dyDescent="0.35">
      <c r="A32" s="11" t="s">
        <v>322</v>
      </c>
      <c r="H32" s="149"/>
      <c r="I32" s="12" t="s">
        <v>60</v>
      </c>
      <c r="L32" s="13" t="s">
        <v>46</v>
      </c>
    </row>
    <row r="33" spans="1:12" ht="30" customHeight="1" x14ac:dyDescent="0.35">
      <c r="A33" s="11" t="s">
        <v>324</v>
      </c>
      <c r="H33" s="150" t="s">
        <v>348</v>
      </c>
      <c r="I33" s="12" t="s">
        <v>46</v>
      </c>
      <c r="L33" s="17" t="s">
        <v>164</v>
      </c>
    </row>
    <row r="34" spans="1:12" ht="30" customHeight="1" x14ac:dyDescent="0.35">
      <c r="A34" s="11" t="s">
        <v>236</v>
      </c>
      <c r="H34" s="148"/>
      <c r="I34" s="12" t="s">
        <v>164</v>
      </c>
      <c r="L34" s="17" t="s">
        <v>96</v>
      </c>
    </row>
    <row r="35" spans="1:12" ht="30" customHeight="1" x14ac:dyDescent="0.35">
      <c r="A35" s="11" t="s">
        <v>325</v>
      </c>
      <c r="H35" s="149"/>
      <c r="I35" s="12" t="s">
        <v>96</v>
      </c>
      <c r="L35" s="17" t="s">
        <v>90</v>
      </c>
    </row>
    <row r="36" spans="1:12" ht="30" customHeight="1" x14ac:dyDescent="0.35">
      <c r="A36" s="11" t="s">
        <v>80</v>
      </c>
      <c r="H36" s="6" t="s">
        <v>90</v>
      </c>
      <c r="I36" s="12" t="s">
        <v>90</v>
      </c>
      <c r="L36" s="18" t="s">
        <v>56</v>
      </c>
    </row>
    <row r="37" spans="1:12" ht="30" customHeight="1" x14ac:dyDescent="0.35">
      <c r="A37" s="11"/>
      <c r="H37" s="14"/>
      <c r="L37" s="18" t="s">
        <v>80</v>
      </c>
    </row>
    <row r="38" spans="1:12" ht="30" customHeight="1" x14ac:dyDescent="0.35">
      <c r="H38" s="14"/>
    </row>
    <row r="39" spans="1:12" ht="30" customHeight="1" x14ac:dyDescent="0.35">
      <c r="A39" s="8"/>
      <c r="H39" s="14"/>
    </row>
    <row r="40" spans="1:12" ht="30" customHeight="1" x14ac:dyDescent="0.35">
      <c r="A40" s="11"/>
      <c r="H40" s="14"/>
    </row>
    <row r="41" spans="1:12" ht="30" customHeight="1" x14ac:dyDescent="0.35">
      <c r="A41" s="11"/>
      <c r="H41" s="14"/>
    </row>
    <row r="42" spans="1:12" ht="30" customHeight="1" x14ac:dyDescent="0.35">
      <c r="A42" s="11"/>
      <c r="H42" s="14"/>
    </row>
    <row r="43" spans="1:12" ht="30" customHeight="1" x14ac:dyDescent="0.35">
      <c r="A43" s="11"/>
      <c r="H43" s="14"/>
    </row>
    <row r="44" spans="1:12" ht="30" customHeight="1" x14ac:dyDescent="0.35">
      <c r="A44" s="11"/>
      <c r="H44" s="14"/>
    </row>
    <row r="45" spans="1:12" ht="30" customHeight="1" x14ac:dyDescent="0.35">
      <c r="A45" s="11"/>
      <c r="H45" s="14"/>
    </row>
    <row r="46" spans="1:12" ht="30" customHeight="1" x14ac:dyDescent="0.35">
      <c r="A46" s="11"/>
      <c r="H46" s="14"/>
    </row>
    <row r="47" spans="1:12" ht="30" customHeight="1" x14ac:dyDescent="0.35">
      <c r="H47" s="14"/>
    </row>
    <row r="48" spans="1:12" ht="30" customHeight="1" x14ac:dyDescent="0.35">
      <c r="A48" s="8" t="s">
        <v>349</v>
      </c>
      <c r="H48" s="14"/>
    </row>
    <row r="49" spans="1:1" ht="30" customHeight="1" x14ac:dyDescent="0.35">
      <c r="A49" s="11" t="s">
        <v>327</v>
      </c>
    </row>
    <row r="50" spans="1:1" ht="30" customHeight="1" x14ac:dyDescent="0.35">
      <c r="A50" s="11" t="s">
        <v>124</v>
      </c>
    </row>
    <row r="51" spans="1:1" ht="30" customHeight="1" x14ac:dyDescent="0.35">
      <c r="A51" s="11" t="s">
        <v>169</v>
      </c>
    </row>
    <row r="52" spans="1:1" ht="30" customHeight="1" x14ac:dyDescent="0.35">
      <c r="A52" s="11" t="s">
        <v>80</v>
      </c>
    </row>
    <row r="53" spans="1:1" ht="30" customHeight="1" x14ac:dyDescent="0.35">
      <c r="A53" s="11"/>
    </row>
    <row r="54" spans="1:1" ht="30" customHeight="1" x14ac:dyDescent="0.35">
      <c r="A54" s="11"/>
    </row>
    <row r="55" spans="1:1" ht="30" customHeight="1" x14ac:dyDescent="0.35">
      <c r="A55" s="11"/>
    </row>
    <row r="56" spans="1:1" ht="30" customHeight="1" x14ac:dyDescent="0.35">
      <c r="A56" s="11"/>
    </row>
    <row r="58" spans="1:1" ht="30" customHeight="1" x14ac:dyDescent="0.35">
      <c r="A58" s="8" t="s">
        <v>350</v>
      </c>
    </row>
    <row r="59" spans="1:1" ht="30" customHeight="1" x14ac:dyDescent="0.35">
      <c r="A59" s="11" t="s">
        <v>149</v>
      </c>
    </row>
    <row r="60" spans="1:1" ht="30" customHeight="1" x14ac:dyDescent="0.35">
      <c r="A60" s="11" t="s">
        <v>178</v>
      </c>
    </row>
    <row r="61" spans="1:1" ht="30" customHeight="1" x14ac:dyDescent="0.35">
      <c r="A61" s="11" t="s">
        <v>130</v>
      </c>
    </row>
    <row r="62" spans="1:1" ht="30" customHeight="1" x14ac:dyDescent="0.35">
      <c r="A62" s="11" t="s">
        <v>80</v>
      </c>
    </row>
    <row r="63" spans="1:1" ht="30" customHeight="1" x14ac:dyDescent="0.35">
      <c r="A63" s="11"/>
    </row>
    <row r="64" spans="1:1" ht="30" customHeight="1" x14ac:dyDescent="0.35">
      <c r="A64" s="11"/>
    </row>
    <row r="65" spans="1:1" ht="30" customHeight="1" x14ac:dyDescent="0.35">
      <c r="A65" s="11"/>
    </row>
    <row r="66" spans="1:1" ht="30" customHeight="1" x14ac:dyDescent="0.35">
      <c r="A66" s="11"/>
    </row>
    <row r="67" spans="1:1" ht="30" customHeight="1" x14ac:dyDescent="0.35">
      <c r="A67" s="11"/>
    </row>
    <row r="69" spans="1:1" ht="30" customHeight="1" x14ac:dyDescent="0.35">
      <c r="A69" s="8" t="s">
        <v>351</v>
      </c>
    </row>
    <row r="70" spans="1:1" ht="30" customHeight="1" x14ac:dyDescent="0.35">
      <c r="A70" s="11" t="s">
        <v>164</v>
      </c>
    </row>
    <row r="71" spans="1:1" ht="30" customHeight="1" x14ac:dyDescent="0.35">
      <c r="A71" s="11" t="s">
        <v>147</v>
      </c>
    </row>
    <row r="72" spans="1:1" ht="30" customHeight="1" x14ac:dyDescent="0.35">
      <c r="A72" s="11" t="s">
        <v>138</v>
      </c>
    </row>
    <row r="73" spans="1:1" ht="30" customHeight="1" x14ac:dyDescent="0.35">
      <c r="A73" s="11" t="s">
        <v>328</v>
      </c>
    </row>
    <row r="74" spans="1:1" ht="30" customHeight="1" x14ac:dyDescent="0.35">
      <c r="A74" s="11" t="s">
        <v>126</v>
      </c>
    </row>
    <row r="75" spans="1:1" ht="30" customHeight="1" x14ac:dyDescent="0.35">
      <c r="A75" s="11" t="s">
        <v>60</v>
      </c>
    </row>
    <row r="76" spans="1:1" ht="30" customHeight="1" x14ac:dyDescent="0.35">
      <c r="A76" s="11" t="s">
        <v>80</v>
      </c>
    </row>
    <row r="77" spans="1:1" ht="30" customHeight="1" x14ac:dyDescent="0.35">
      <c r="A77" s="11"/>
    </row>
    <row r="78" spans="1:1" ht="30" customHeight="1" x14ac:dyDescent="0.35">
      <c r="A78" s="11"/>
    </row>
    <row r="79" spans="1:1" ht="30" customHeight="1" x14ac:dyDescent="0.35">
      <c r="A79" s="11"/>
    </row>
    <row r="81" spans="1:1" ht="30" customHeight="1" x14ac:dyDescent="0.35">
      <c r="A81" s="8"/>
    </row>
    <row r="82" spans="1:1" ht="30" customHeight="1" x14ac:dyDescent="0.35">
      <c r="A82" s="11"/>
    </row>
    <row r="83" spans="1:1" ht="30" customHeight="1" x14ac:dyDescent="0.35">
      <c r="A83" s="11"/>
    </row>
    <row r="84" spans="1:1" ht="30" customHeight="1" x14ac:dyDescent="0.35">
      <c r="A84" s="11"/>
    </row>
    <row r="85" spans="1:1" ht="30" customHeight="1" x14ac:dyDescent="0.35">
      <c r="A85" s="11"/>
    </row>
    <row r="97" s="9" customFormat="1" ht="30" customHeight="1" x14ac:dyDescent="0.35"/>
    <row r="98" s="9" customFormat="1" ht="30" customHeight="1" x14ac:dyDescent="0.35"/>
    <row r="99" s="9" customFormat="1" ht="30" customHeight="1" x14ac:dyDescent="0.35"/>
    <row r="100" s="9" customFormat="1" ht="30" customHeight="1" x14ac:dyDescent="0.35"/>
    <row r="101" s="9" customFormat="1" ht="30" customHeight="1" x14ac:dyDescent="0.35"/>
    <row r="102" s="9" customFormat="1" ht="30" customHeight="1" x14ac:dyDescent="0.35"/>
    <row r="103" s="9" customFormat="1" ht="30" customHeight="1" x14ac:dyDescent="0.35"/>
    <row r="104" s="9" customFormat="1" ht="30" customHeight="1" x14ac:dyDescent="0.35"/>
    <row r="105" s="9" customFormat="1" ht="30" customHeight="1" x14ac:dyDescent="0.35"/>
    <row r="106" s="9" customFormat="1" ht="30" customHeight="1" x14ac:dyDescent="0.35"/>
    <row r="107" s="9" customFormat="1" ht="30" customHeight="1" x14ac:dyDescent="0.35"/>
    <row r="108" s="9" customFormat="1" ht="30" customHeight="1" x14ac:dyDescent="0.35"/>
    <row r="109" s="9" customFormat="1" ht="30" customHeight="1" x14ac:dyDescent="0.35"/>
    <row r="110" s="9" customFormat="1" ht="30" customHeight="1" x14ac:dyDescent="0.35"/>
    <row r="111" s="9" customFormat="1" ht="30" customHeight="1" x14ac:dyDescent="0.35"/>
    <row r="112" s="9" customFormat="1" ht="30" customHeight="1" x14ac:dyDescent="0.35"/>
    <row r="113" s="9" customFormat="1" ht="30" customHeight="1" x14ac:dyDescent="0.35"/>
    <row r="114" s="9" customFormat="1" ht="30" customHeight="1" x14ac:dyDescent="0.35"/>
    <row r="115" s="9" customFormat="1" ht="30" customHeight="1" x14ac:dyDescent="0.35"/>
    <row r="116" s="9" customFormat="1" ht="30" customHeight="1" x14ac:dyDescent="0.35"/>
    <row r="117" s="9" customFormat="1" ht="30" customHeight="1" x14ac:dyDescent="0.35"/>
    <row r="118" s="9" customFormat="1" ht="30" customHeight="1" x14ac:dyDescent="0.35"/>
    <row r="119" s="9" customFormat="1" ht="30" customHeight="1" x14ac:dyDescent="0.35"/>
    <row r="120" s="9" customFormat="1" ht="30" customHeight="1" x14ac:dyDescent="0.35"/>
    <row r="121" s="9" customFormat="1" ht="30" customHeight="1" x14ac:dyDescent="0.35"/>
    <row r="122" s="9" customFormat="1" ht="30" customHeight="1" x14ac:dyDescent="0.35"/>
    <row r="123" s="9" customFormat="1" ht="30" customHeight="1" x14ac:dyDescent="0.35"/>
    <row r="124" s="9" customFormat="1" ht="30" customHeight="1" x14ac:dyDescent="0.35"/>
    <row r="125" s="9" customFormat="1" ht="30" customHeight="1" x14ac:dyDescent="0.35"/>
    <row r="126" s="9" customFormat="1" ht="30" customHeight="1" x14ac:dyDescent="0.35"/>
    <row r="127" s="9" customFormat="1" ht="30" customHeight="1" x14ac:dyDescent="0.35"/>
    <row r="128" s="9" customFormat="1" ht="30" customHeight="1" x14ac:dyDescent="0.35"/>
    <row r="129" s="9" customFormat="1" ht="30" customHeight="1" x14ac:dyDescent="0.35"/>
    <row r="130" s="9" customFormat="1" ht="30" customHeight="1" x14ac:dyDescent="0.35"/>
    <row r="131" s="9" customFormat="1" ht="30" customHeight="1" x14ac:dyDescent="0.35"/>
    <row r="132" s="9" customFormat="1" ht="30" customHeight="1" x14ac:dyDescent="0.35"/>
    <row r="133" s="9" customFormat="1" ht="30" customHeight="1" x14ac:dyDescent="0.35"/>
    <row r="134" s="9" customFormat="1" ht="30" customHeight="1" x14ac:dyDescent="0.35"/>
    <row r="135" s="9" customFormat="1" ht="30" customHeight="1" x14ac:dyDescent="0.35"/>
    <row r="136" s="9" customFormat="1" ht="30" customHeight="1" x14ac:dyDescent="0.35"/>
    <row r="137" s="9" customFormat="1" ht="30" customHeight="1" x14ac:dyDescent="0.35"/>
    <row r="138" s="9" customFormat="1" ht="30" customHeight="1" x14ac:dyDescent="0.35"/>
    <row r="139" s="9" customFormat="1" ht="30" customHeight="1" x14ac:dyDescent="0.35"/>
    <row r="140" s="9" customFormat="1" ht="30" customHeight="1" x14ac:dyDescent="0.35"/>
    <row r="141" s="9" customFormat="1" ht="30" customHeight="1" x14ac:dyDescent="0.35"/>
    <row r="142" s="9" customFormat="1" ht="30" customHeight="1" x14ac:dyDescent="0.35"/>
    <row r="143" s="9" customFormat="1" ht="30" customHeight="1" x14ac:dyDescent="0.35"/>
    <row r="144" s="9" customFormat="1" ht="30" customHeight="1" x14ac:dyDescent="0.35"/>
    <row r="145" s="9" customFormat="1" ht="30" customHeight="1" x14ac:dyDescent="0.35"/>
    <row r="146" s="9" customFormat="1" ht="30" customHeight="1" x14ac:dyDescent="0.35"/>
    <row r="147" s="9" customFormat="1" ht="30" customHeight="1" x14ac:dyDescent="0.35"/>
    <row r="148" s="9" customFormat="1" ht="30" customHeight="1" x14ac:dyDescent="0.35"/>
    <row r="149" s="9" customFormat="1" ht="30" customHeight="1" x14ac:dyDescent="0.35"/>
    <row r="150" s="9" customFormat="1" ht="30" customHeight="1" x14ac:dyDescent="0.35"/>
    <row r="151" s="9" customFormat="1" ht="30" customHeight="1" x14ac:dyDescent="0.35"/>
    <row r="152" s="9" customFormat="1" ht="30" customHeight="1" x14ac:dyDescent="0.35"/>
    <row r="153" s="9" customFormat="1" ht="30" customHeight="1" x14ac:dyDescent="0.35"/>
    <row r="154" s="9" customFormat="1" ht="30" customHeight="1" x14ac:dyDescent="0.35"/>
    <row r="155" s="9" customFormat="1" ht="30" customHeight="1" x14ac:dyDescent="0.35"/>
    <row r="156" s="9" customFormat="1" ht="30" customHeight="1" x14ac:dyDescent="0.35"/>
    <row r="157" s="9" customFormat="1" ht="30" customHeight="1" x14ac:dyDescent="0.35"/>
    <row r="158" s="9" customFormat="1" ht="30" customHeight="1" x14ac:dyDescent="0.35"/>
    <row r="159" s="9" customFormat="1" ht="30" customHeight="1" x14ac:dyDescent="0.35"/>
    <row r="160" s="9" customFormat="1" ht="30" customHeight="1" x14ac:dyDescent="0.35"/>
    <row r="161" s="9" customFormat="1" ht="30" customHeight="1" x14ac:dyDescent="0.35"/>
    <row r="162" s="9" customFormat="1" ht="30" customHeight="1" x14ac:dyDescent="0.35"/>
    <row r="163" s="9" customFormat="1" ht="30" customHeight="1" x14ac:dyDescent="0.35"/>
    <row r="164" s="9" customFormat="1" ht="30" customHeight="1" x14ac:dyDescent="0.35"/>
    <row r="165" s="9" customFormat="1" ht="30" customHeight="1" x14ac:dyDescent="0.35"/>
    <row r="166" s="9" customFormat="1" ht="30" customHeight="1" x14ac:dyDescent="0.35"/>
    <row r="167" s="9" customFormat="1" ht="30" customHeight="1" x14ac:dyDescent="0.35"/>
    <row r="168" s="9" customFormat="1" ht="30" customHeight="1" x14ac:dyDescent="0.35"/>
    <row r="169" s="9" customFormat="1" ht="30" customHeight="1" x14ac:dyDescent="0.35"/>
    <row r="170" s="9" customFormat="1" ht="30" customHeight="1" x14ac:dyDescent="0.35"/>
    <row r="171" s="9" customFormat="1" ht="30" customHeight="1" x14ac:dyDescent="0.35"/>
    <row r="172" s="9" customFormat="1" ht="30" customHeight="1" x14ac:dyDescent="0.35"/>
    <row r="173" s="9" customFormat="1" ht="30" customHeight="1" x14ac:dyDescent="0.35"/>
    <row r="174" s="9" customFormat="1" ht="30" customHeight="1" x14ac:dyDescent="0.35"/>
    <row r="175" s="9" customFormat="1" ht="30" customHeight="1" x14ac:dyDescent="0.35"/>
    <row r="176" s="9" customFormat="1" ht="30" customHeight="1" x14ac:dyDescent="0.35"/>
    <row r="177" s="9" customFormat="1" ht="30" customHeight="1" x14ac:dyDescent="0.35"/>
    <row r="178" s="9" customFormat="1" ht="30" customHeight="1" x14ac:dyDescent="0.35"/>
    <row r="179" s="9" customFormat="1" ht="30" customHeight="1" x14ac:dyDescent="0.35"/>
    <row r="180" s="9" customFormat="1" ht="30" customHeight="1" x14ac:dyDescent="0.35"/>
    <row r="181" s="9" customFormat="1" ht="30" customHeight="1" x14ac:dyDescent="0.35"/>
    <row r="182" s="9" customFormat="1" ht="30" customHeight="1" x14ac:dyDescent="0.35"/>
    <row r="183" s="9" customFormat="1" ht="30" customHeight="1" x14ac:dyDescent="0.35"/>
    <row r="184" s="9" customFormat="1" ht="30" customHeight="1" x14ac:dyDescent="0.35"/>
    <row r="185" s="9" customFormat="1" ht="30" customHeight="1" x14ac:dyDescent="0.35"/>
    <row r="186" s="9" customFormat="1" ht="30" customHeight="1" x14ac:dyDescent="0.35"/>
    <row r="187" s="9" customFormat="1" ht="30" customHeight="1" x14ac:dyDescent="0.35"/>
    <row r="188" s="9" customFormat="1" ht="30" customHeight="1" x14ac:dyDescent="0.35"/>
    <row r="189" s="9" customFormat="1" ht="30" customHeight="1" x14ac:dyDescent="0.35"/>
    <row r="190" s="9" customFormat="1" ht="30" customHeight="1" x14ac:dyDescent="0.35"/>
    <row r="191" s="9" customFormat="1" ht="30" customHeight="1" x14ac:dyDescent="0.35"/>
    <row r="192" s="9" customFormat="1" ht="30" customHeight="1" x14ac:dyDescent="0.35"/>
    <row r="193" s="9" customFormat="1" ht="30" customHeight="1" x14ac:dyDescent="0.35"/>
    <row r="194" s="9" customFormat="1" ht="30" customHeight="1" x14ac:dyDescent="0.35"/>
    <row r="195" s="9" customFormat="1" ht="30" customHeight="1" x14ac:dyDescent="0.35"/>
    <row r="196" s="9" customFormat="1" ht="30" customHeight="1" x14ac:dyDescent="0.35"/>
    <row r="197" s="9" customFormat="1" ht="30" customHeight="1" x14ac:dyDescent="0.35"/>
    <row r="198" s="9" customFormat="1" ht="30" customHeight="1" x14ac:dyDescent="0.35"/>
    <row r="199" s="9" customFormat="1" ht="30" customHeight="1" x14ac:dyDescent="0.35"/>
    <row r="200" s="9" customFormat="1" ht="30" customHeight="1" x14ac:dyDescent="0.35"/>
    <row r="201" s="9" customFormat="1" ht="30" customHeight="1" x14ac:dyDescent="0.35"/>
    <row r="202" s="9" customFormat="1" ht="30" customHeight="1" x14ac:dyDescent="0.35"/>
    <row r="203" s="9" customFormat="1" ht="30" customHeight="1" x14ac:dyDescent="0.35"/>
    <row r="204" s="9" customFormat="1" ht="30" customHeight="1" x14ac:dyDescent="0.35"/>
    <row r="205" s="9" customFormat="1" ht="30" customHeight="1" x14ac:dyDescent="0.35"/>
    <row r="206" s="9" customFormat="1" ht="30" customHeight="1" x14ac:dyDescent="0.35"/>
    <row r="207" s="9" customFormat="1" ht="30" customHeight="1" x14ac:dyDescent="0.35"/>
    <row r="208" s="9" customFormat="1" ht="30" customHeight="1" x14ac:dyDescent="0.35"/>
    <row r="209" s="9" customFormat="1" ht="30" customHeight="1" x14ac:dyDescent="0.35"/>
    <row r="210" s="9" customFormat="1" ht="30" customHeight="1" x14ac:dyDescent="0.35"/>
    <row r="211" s="9" customFormat="1" ht="30" customHeight="1" x14ac:dyDescent="0.35"/>
    <row r="212" s="9" customFormat="1" ht="30" customHeight="1" x14ac:dyDescent="0.35"/>
    <row r="213" s="9" customFormat="1" ht="30" customHeight="1" x14ac:dyDescent="0.35"/>
    <row r="214" s="9" customFormat="1" ht="30" customHeight="1" x14ac:dyDescent="0.35"/>
    <row r="215" s="9" customFormat="1" ht="30" customHeight="1" x14ac:dyDescent="0.35"/>
    <row r="216" s="9" customFormat="1" ht="30" customHeight="1" x14ac:dyDescent="0.35"/>
    <row r="217" s="9" customFormat="1" ht="30" customHeight="1" x14ac:dyDescent="0.35"/>
    <row r="218" s="9" customFormat="1" ht="30" customHeight="1" x14ac:dyDescent="0.35"/>
    <row r="219" s="9" customFormat="1" ht="30" customHeight="1" x14ac:dyDescent="0.35"/>
    <row r="220" s="9" customFormat="1" ht="30" customHeight="1" x14ac:dyDescent="0.35"/>
    <row r="221" s="9" customFormat="1" ht="30" customHeight="1" x14ac:dyDescent="0.35"/>
    <row r="222" s="9" customFormat="1" ht="30" customHeight="1" x14ac:dyDescent="0.35"/>
    <row r="223" s="9" customFormat="1" ht="30" customHeight="1" x14ac:dyDescent="0.35"/>
    <row r="224" s="9" customFormat="1" ht="30" customHeight="1" x14ac:dyDescent="0.35"/>
    <row r="225" s="9" customFormat="1" ht="30" customHeight="1" x14ac:dyDescent="0.35"/>
    <row r="226" s="9" customFormat="1" ht="30" customHeight="1" x14ac:dyDescent="0.35"/>
    <row r="227" s="9" customFormat="1" ht="30" customHeight="1" x14ac:dyDescent="0.35"/>
    <row r="228" s="9" customFormat="1" ht="30" customHeight="1" x14ac:dyDescent="0.35"/>
    <row r="229" s="9" customFormat="1" ht="30" customHeight="1" x14ac:dyDescent="0.35"/>
    <row r="230" s="9" customFormat="1" ht="30" customHeight="1" x14ac:dyDescent="0.35"/>
    <row r="231" s="9" customFormat="1" ht="30" customHeight="1" x14ac:dyDescent="0.35"/>
    <row r="232" s="9" customFormat="1" ht="30" customHeight="1" x14ac:dyDescent="0.35"/>
    <row r="233" s="9" customFormat="1" ht="30" customHeight="1" x14ac:dyDescent="0.35"/>
    <row r="234" s="9" customFormat="1" ht="30" customHeight="1" x14ac:dyDescent="0.35"/>
    <row r="235" s="9" customFormat="1" ht="30" customHeight="1" x14ac:dyDescent="0.35"/>
    <row r="236" s="9" customFormat="1" ht="30" customHeight="1" x14ac:dyDescent="0.35"/>
    <row r="237" s="9" customFormat="1" ht="30" customHeight="1" x14ac:dyDescent="0.35"/>
    <row r="238" s="9" customFormat="1" ht="30" customHeight="1" x14ac:dyDescent="0.35"/>
    <row r="239" s="9" customFormat="1" ht="30" customHeight="1" x14ac:dyDescent="0.35"/>
    <row r="240" s="9" customFormat="1" ht="30" customHeight="1" x14ac:dyDescent="0.35"/>
    <row r="241" s="9" customFormat="1" ht="30" customHeight="1" x14ac:dyDescent="0.35"/>
    <row r="242" s="9" customFormat="1" ht="30" customHeight="1" x14ac:dyDescent="0.35"/>
    <row r="243" s="9" customFormat="1" ht="30" customHeight="1" x14ac:dyDescent="0.35"/>
    <row r="244" s="9" customFormat="1" ht="30" customHeight="1" x14ac:dyDescent="0.35"/>
    <row r="245" s="9" customFormat="1" ht="30" customHeight="1" x14ac:dyDescent="0.35"/>
    <row r="246" s="9" customFormat="1" ht="30" customHeight="1" x14ac:dyDescent="0.35"/>
    <row r="247" s="9" customFormat="1" ht="30" customHeight="1" x14ac:dyDescent="0.35"/>
    <row r="248" s="9" customFormat="1" ht="30" customHeight="1" x14ac:dyDescent="0.35"/>
    <row r="249" s="9" customFormat="1" ht="30" customHeight="1" x14ac:dyDescent="0.35"/>
    <row r="250" s="9" customFormat="1" ht="30" customHeight="1" x14ac:dyDescent="0.35"/>
    <row r="251" s="9" customFormat="1" ht="30" customHeight="1" x14ac:dyDescent="0.35"/>
    <row r="252" s="9" customFormat="1" ht="30" customHeight="1" x14ac:dyDescent="0.35"/>
    <row r="253" s="9" customFormat="1" ht="30" customHeight="1" x14ac:dyDescent="0.35"/>
    <row r="254" s="9" customFormat="1" ht="30" customHeight="1" x14ac:dyDescent="0.35"/>
    <row r="255" s="9" customFormat="1" ht="30" customHeight="1" x14ac:dyDescent="0.35"/>
    <row r="256" s="9" customFormat="1" ht="30" customHeight="1" x14ac:dyDescent="0.35"/>
    <row r="257" s="9" customFormat="1" ht="30" customHeight="1" x14ac:dyDescent="0.35"/>
    <row r="258" s="9" customFormat="1" ht="30" customHeight="1" x14ac:dyDescent="0.35"/>
    <row r="259" s="9" customFormat="1" ht="30" customHeight="1" x14ac:dyDescent="0.35"/>
    <row r="260" s="9" customFormat="1" ht="30" customHeight="1" x14ac:dyDescent="0.35"/>
    <row r="261" s="9" customFormat="1" ht="30" customHeight="1" x14ac:dyDescent="0.35"/>
    <row r="262" s="9" customFormat="1" ht="30" customHeight="1" x14ac:dyDescent="0.35"/>
    <row r="263" s="9" customFormat="1" ht="30" customHeight="1" x14ac:dyDescent="0.35"/>
    <row r="264" s="9" customFormat="1" ht="30" customHeight="1" x14ac:dyDescent="0.35"/>
    <row r="265" s="9" customFormat="1" ht="30" customHeight="1" x14ac:dyDescent="0.35"/>
    <row r="266" s="9" customFormat="1" ht="30" customHeight="1" x14ac:dyDescent="0.35"/>
    <row r="267" s="9" customFormat="1" ht="30" customHeight="1" x14ac:dyDescent="0.35"/>
    <row r="268" s="9" customFormat="1" ht="30" customHeight="1" x14ac:dyDescent="0.35"/>
    <row r="269" s="9" customFormat="1" ht="30" customHeight="1" x14ac:dyDescent="0.35"/>
    <row r="270" s="9" customFormat="1" ht="30" customHeight="1" x14ac:dyDescent="0.35"/>
    <row r="271" s="9" customFormat="1" ht="30" customHeight="1" x14ac:dyDescent="0.35"/>
    <row r="272" s="9" customFormat="1" ht="30" customHeight="1" x14ac:dyDescent="0.35"/>
    <row r="273" s="9" customFormat="1" ht="30" customHeight="1" x14ac:dyDescent="0.35"/>
    <row r="274" s="9" customFormat="1" ht="30" customHeight="1" x14ac:dyDescent="0.35"/>
    <row r="275" s="9" customFormat="1" ht="30" customHeight="1" x14ac:dyDescent="0.35"/>
    <row r="276" s="9" customFormat="1" ht="30" customHeight="1" x14ac:dyDescent="0.35"/>
    <row r="277" s="9" customFormat="1" ht="30" customHeight="1" x14ac:dyDescent="0.35"/>
    <row r="278" s="9" customFormat="1" ht="30" customHeight="1" x14ac:dyDescent="0.35"/>
    <row r="279" s="9" customFormat="1" ht="30" customHeight="1" x14ac:dyDescent="0.35"/>
    <row r="280" s="9" customFormat="1" ht="30" customHeight="1" x14ac:dyDescent="0.35"/>
    <row r="281" s="9" customFormat="1" ht="30" customHeight="1" x14ac:dyDescent="0.35"/>
    <row r="282" s="9" customFormat="1" ht="30" customHeight="1" x14ac:dyDescent="0.35"/>
    <row r="283" s="9" customFormat="1" ht="30" customHeight="1" x14ac:dyDescent="0.35"/>
    <row r="284" s="9" customFormat="1" ht="30" customHeight="1" x14ac:dyDescent="0.35"/>
    <row r="285" s="9" customFormat="1" ht="30" customHeight="1" x14ac:dyDescent="0.35"/>
    <row r="286" s="9" customFormat="1" ht="30" customHeight="1" x14ac:dyDescent="0.35"/>
    <row r="287" s="9" customFormat="1" ht="30" customHeight="1" x14ac:dyDescent="0.35"/>
    <row r="288" s="9" customFormat="1" ht="30" customHeight="1" x14ac:dyDescent="0.35"/>
    <row r="289" s="9" customFormat="1" ht="30" customHeight="1" x14ac:dyDescent="0.35"/>
    <row r="290" s="9" customFormat="1" ht="30" customHeight="1" x14ac:dyDescent="0.35"/>
    <row r="291" s="9" customFormat="1" ht="30" customHeight="1" x14ac:dyDescent="0.35"/>
    <row r="292" s="9" customFormat="1" ht="30" customHeight="1" x14ac:dyDescent="0.35"/>
    <row r="293" s="9" customFormat="1" ht="30" customHeight="1" x14ac:dyDescent="0.35"/>
    <row r="294" s="9" customFormat="1" ht="30" customHeight="1" x14ac:dyDescent="0.35"/>
    <row r="295" s="9" customFormat="1" ht="30" customHeight="1" x14ac:dyDescent="0.35"/>
    <row r="296" s="9" customFormat="1" ht="30" customHeight="1" x14ac:dyDescent="0.35"/>
    <row r="297" s="9" customFormat="1" ht="30" customHeight="1" x14ac:dyDescent="0.35"/>
    <row r="298" s="9" customFormat="1" ht="30" customHeight="1" x14ac:dyDescent="0.35"/>
    <row r="299" s="9" customFormat="1" ht="30" customHeight="1" x14ac:dyDescent="0.35"/>
    <row r="300" s="9" customFormat="1" ht="30" customHeight="1" x14ac:dyDescent="0.35"/>
    <row r="301" s="9" customFormat="1" ht="30" customHeight="1" x14ac:dyDescent="0.35"/>
    <row r="302" s="9" customFormat="1" ht="30" customHeight="1" x14ac:dyDescent="0.35"/>
    <row r="303" s="9" customFormat="1" ht="30" customHeight="1" x14ac:dyDescent="0.35"/>
    <row r="304" s="9" customFormat="1" ht="30" customHeight="1" x14ac:dyDescent="0.35"/>
    <row r="305" s="9" customFormat="1" ht="30" customHeight="1" x14ac:dyDescent="0.35"/>
    <row r="306" s="9" customFormat="1" ht="30" customHeight="1" x14ac:dyDescent="0.35"/>
    <row r="307" s="9" customFormat="1" ht="30" customHeight="1" x14ac:dyDescent="0.35"/>
    <row r="308" s="9" customFormat="1" ht="30" customHeight="1" x14ac:dyDescent="0.35"/>
    <row r="309" s="9" customFormat="1" ht="30" customHeight="1" x14ac:dyDescent="0.35"/>
    <row r="310" s="9" customFormat="1" ht="30" customHeight="1" x14ac:dyDescent="0.35"/>
    <row r="311" s="9" customFormat="1" ht="30" customHeight="1" x14ac:dyDescent="0.35"/>
    <row r="312" s="9" customFormat="1" ht="30" customHeight="1" x14ac:dyDescent="0.35"/>
    <row r="313" s="9" customFormat="1" ht="30" customHeight="1" x14ac:dyDescent="0.35"/>
    <row r="314" s="9" customFormat="1" ht="30" customHeight="1" x14ac:dyDescent="0.35"/>
    <row r="315" s="9" customFormat="1" ht="30" customHeight="1" x14ac:dyDescent="0.35"/>
    <row r="316" s="9" customFormat="1" ht="30" customHeight="1" x14ac:dyDescent="0.35"/>
    <row r="317" s="9" customFormat="1" ht="30" customHeight="1" x14ac:dyDescent="0.35"/>
    <row r="318" s="9" customFormat="1" ht="30" customHeight="1" x14ac:dyDescent="0.35"/>
    <row r="319" s="9" customFormat="1" ht="30" customHeight="1" x14ac:dyDescent="0.35"/>
    <row r="320" s="9" customFormat="1" ht="30" customHeight="1" x14ac:dyDescent="0.35"/>
    <row r="321" s="9" customFormat="1" ht="30" customHeight="1" x14ac:dyDescent="0.35"/>
    <row r="322" s="9" customFormat="1" ht="30" customHeight="1" x14ac:dyDescent="0.35"/>
    <row r="323" s="9" customFormat="1" ht="30" customHeight="1" x14ac:dyDescent="0.35"/>
    <row r="324" s="9" customFormat="1" ht="30" customHeight="1" x14ac:dyDescent="0.35"/>
    <row r="325" s="9" customFormat="1" ht="30" customHeight="1" x14ac:dyDescent="0.35"/>
    <row r="326" s="9" customFormat="1" ht="30" customHeight="1" x14ac:dyDescent="0.35"/>
    <row r="327" s="9" customFormat="1" ht="30" customHeight="1" x14ac:dyDescent="0.35"/>
    <row r="328" s="9" customFormat="1" ht="30" customHeight="1" x14ac:dyDescent="0.35"/>
    <row r="329" s="9" customFormat="1" ht="30" customHeight="1" x14ac:dyDescent="0.35"/>
    <row r="330" s="9" customFormat="1" ht="30" customHeight="1" x14ac:dyDescent="0.35"/>
    <row r="331" s="9" customFormat="1" ht="30" customHeight="1" x14ac:dyDescent="0.35"/>
    <row r="332" s="9" customFormat="1" ht="30" customHeight="1" x14ac:dyDescent="0.35"/>
    <row r="333" s="9" customFormat="1" ht="30" customHeight="1" x14ac:dyDescent="0.35"/>
    <row r="334" s="9" customFormat="1" ht="30" customHeight="1" x14ac:dyDescent="0.35"/>
    <row r="335" s="9" customFormat="1" ht="30" customHeight="1" x14ac:dyDescent="0.35"/>
    <row r="336" s="9" customFormat="1" ht="30" customHeight="1" x14ac:dyDescent="0.35"/>
    <row r="337" s="9" customFormat="1" ht="30" customHeight="1" x14ac:dyDescent="0.35"/>
    <row r="338" s="9" customFormat="1" ht="30" customHeight="1" x14ac:dyDescent="0.35"/>
    <row r="339" s="9" customFormat="1" ht="30" customHeight="1" x14ac:dyDescent="0.35"/>
    <row r="340" s="9" customFormat="1" ht="30" customHeight="1" x14ac:dyDescent="0.35"/>
    <row r="341" s="9" customFormat="1" ht="30" customHeight="1" x14ac:dyDescent="0.35"/>
    <row r="342" s="9" customFormat="1" ht="30" customHeight="1" x14ac:dyDescent="0.35"/>
    <row r="343" s="9" customFormat="1" ht="30" customHeight="1" x14ac:dyDescent="0.35"/>
    <row r="344" s="9" customFormat="1" ht="30" customHeight="1" x14ac:dyDescent="0.35"/>
    <row r="345" s="9" customFormat="1" ht="30" customHeight="1" x14ac:dyDescent="0.35"/>
    <row r="346" s="9" customFormat="1" ht="30" customHeight="1" x14ac:dyDescent="0.35"/>
    <row r="347" s="9" customFormat="1" ht="30" customHeight="1" x14ac:dyDescent="0.35"/>
    <row r="348" s="9" customFormat="1" ht="30" customHeight="1" x14ac:dyDescent="0.35"/>
    <row r="349" s="9" customFormat="1" ht="30" customHeight="1" x14ac:dyDescent="0.35"/>
    <row r="350" s="9" customFormat="1" ht="30" customHeight="1" x14ac:dyDescent="0.35"/>
    <row r="351" s="9" customFormat="1" ht="30" customHeight="1" x14ac:dyDescent="0.35"/>
    <row r="352" s="9" customFormat="1" ht="30" customHeight="1" x14ac:dyDescent="0.35"/>
    <row r="353" s="9" customFormat="1" ht="30" customHeight="1" x14ac:dyDescent="0.35"/>
    <row r="354" s="9" customFormat="1" ht="30" customHeight="1" x14ac:dyDescent="0.35"/>
    <row r="355" s="9" customFormat="1" ht="30" customHeight="1" x14ac:dyDescent="0.35"/>
    <row r="356" s="9" customFormat="1" ht="30" customHeight="1" x14ac:dyDescent="0.35"/>
    <row r="357" s="9" customFormat="1" ht="30" customHeight="1" x14ac:dyDescent="0.35"/>
    <row r="358" s="9" customFormat="1" ht="30" customHeight="1" x14ac:dyDescent="0.35"/>
    <row r="359" s="9" customFormat="1" ht="30" customHeight="1" x14ac:dyDescent="0.35"/>
    <row r="360" s="9" customFormat="1" ht="30" customHeight="1" x14ac:dyDescent="0.35"/>
    <row r="361" s="9" customFormat="1" ht="30" customHeight="1" x14ac:dyDescent="0.35"/>
    <row r="362" s="9" customFormat="1" ht="30" customHeight="1" x14ac:dyDescent="0.35"/>
    <row r="363" s="9" customFormat="1" ht="30" customHeight="1" x14ac:dyDescent="0.35"/>
    <row r="364" s="9" customFormat="1" ht="30" customHeight="1" x14ac:dyDescent="0.35"/>
    <row r="365" s="9" customFormat="1" ht="30" customHeight="1" x14ac:dyDescent="0.35"/>
    <row r="366" s="9" customFormat="1" ht="30" customHeight="1" x14ac:dyDescent="0.35"/>
    <row r="367" s="9" customFormat="1" ht="30" customHeight="1" x14ac:dyDescent="0.35"/>
    <row r="368" s="9" customFormat="1" ht="30" customHeight="1" x14ac:dyDescent="0.35"/>
    <row r="369" s="9" customFormat="1" ht="30" customHeight="1" x14ac:dyDescent="0.35"/>
    <row r="370" s="9" customFormat="1" ht="30" customHeight="1" x14ac:dyDescent="0.35"/>
    <row r="371" s="9" customFormat="1" ht="30" customHeight="1" x14ac:dyDescent="0.35"/>
    <row r="372" s="9" customFormat="1" ht="30" customHeight="1" x14ac:dyDescent="0.35"/>
    <row r="373" s="9" customFormat="1" ht="30" customHeight="1" x14ac:dyDescent="0.35"/>
    <row r="374" s="9" customFormat="1" ht="30" customHeight="1" x14ac:dyDescent="0.35"/>
    <row r="375" s="9" customFormat="1" ht="30" customHeight="1" x14ac:dyDescent="0.35"/>
    <row r="376" s="9" customFormat="1" ht="30" customHeight="1" x14ac:dyDescent="0.35"/>
    <row r="377" s="9" customFormat="1" ht="30" customHeight="1" x14ac:dyDescent="0.35"/>
    <row r="378" s="9" customFormat="1" ht="30" customHeight="1" x14ac:dyDescent="0.35"/>
    <row r="379" s="9" customFormat="1" ht="30" customHeight="1" x14ac:dyDescent="0.35"/>
    <row r="380" s="9" customFormat="1" ht="30" customHeight="1" x14ac:dyDescent="0.35"/>
    <row r="381" s="9" customFormat="1" ht="30" customHeight="1" x14ac:dyDescent="0.35"/>
    <row r="382" s="9" customFormat="1" ht="30" customHeight="1" x14ac:dyDescent="0.35"/>
    <row r="383" s="9" customFormat="1" ht="30" customHeight="1" x14ac:dyDescent="0.35"/>
    <row r="384" s="9" customFormat="1" ht="30" customHeight="1" x14ac:dyDescent="0.35"/>
    <row r="385" s="9" customFormat="1" ht="30" customHeight="1" x14ac:dyDescent="0.35"/>
    <row r="386" s="9" customFormat="1" ht="30" customHeight="1" x14ac:dyDescent="0.35"/>
    <row r="387" s="9" customFormat="1" ht="30" customHeight="1" x14ac:dyDescent="0.35"/>
    <row r="388" s="9" customFormat="1" ht="30" customHeight="1" x14ac:dyDescent="0.35"/>
    <row r="389" s="9" customFormat="1" ht="30" customHeight="1" x14ac:dyDescent="0.35"/>
    <row r="390" s="9" customFormat="1" ht="30" customHeight="1" x14ac:dyDescent="0.35"/>
    <row r="391" s="9" customFormat="1" ht="30" customHeight="1" x14ac:dyDescent="0.35"/>
    <row r="392" s="9" customFormat="1" ht="30" customHeight="1" x14ac:dyDescent="0.35"/>
    <row r="393" s="9" customFormat="1" ht="30" customHeight="1" x14ac:dyDescent="0.35"/>
    <row r="394" s="9" customFormat="1" ht="30" customHeight="1" x14ac:dyDescent="0.35"/>
    <row r="395" s="9" customFormat="1" ht="30" customHeight="1" x14ac:dyDescent="0.35"/>
    <row r="396" s="9" customFormat="1" ht="30" customHeight="1" x14ac:dyDescent="0.35"/>
    <row r="397" s="9" customFormat="1" ht="30" customHeight="1" x14ac:dyDescent="0.35"/>
    <row r="398" s="9" customFormat="1" ht="30" customHeight="1" x14ac:dyDescent="0.35"/>
    <row r="399" s="9" customFormat="1" ht="30" customHeight="1" x14ac:dyDescent="0.35"/>
    <row r="400" s="9" customFormat="1" ht="30" customHeight="1" x14ac:dyDescent="0.35"/>
    <row r="401" s="9" customFormat="1" ht="30" customHeight="1" x14ac:dyDescent="0.35"/>
    <row r="402" s="9" customFormat="1" ht="30" customHeight="1" x14ac:dyDescent="0.35"/>
    <row r="403" s="9" customFormat="1" ht="30" customHeight="1" x14ac:dyDescent="0.35"/>
    <row r="404" s="9" customFormat="1" ht="30" customHeight="1" x14ac:dyDescent="0.35"/>
    <row r="405" s="9" customFormat="1" ht="30" customHeight="1" x14ac:dyDescent="0.35"/>
    <row r="406" s="9" customFormat="1" ht="30" customHeight="1" x14ac:dyDescent="0.35"/>
    <row r="407" s="9" customFormat="1" ht="30" customHeight="1" x14ac:dyDescent="0.35"/>
    <row r="408" s="9" customFormat="1" ht="30" customHeight="1" x14ac:dyDescent="0.35"/>
    <row r="409" s="9" customFormat="1" ht="30" customHeight="1" x14ac:dyDescent="0.35"/>
    <row r="410" s="9" customFormat="1" ht="30" customHeight="1" x14ac:dyDescent="0.35"/>
    <row r="411" s="9" customFormat="1" ht="30" customHeight="1" x14ac:dyDescent="0.35"/>
    <row r="412" s="9" customFormat="1" ht="30" customHeight="1" x14ac:dyDescent="0.35"/>
    <row r="413" s="9" customFormat="1" ht="30" customHeight="1" x14ac:dyDescent="0.35"/>
    <row r="414" s="9" customFormat="1" ht="30" customHeight="1" x14ac:dyDescent="0.35"/>
    <row r="415" s="9" customFormat="1" ht="30" customHeight="1" x14ac:dyDescent="0.35"/>
    <row r="416" s="9" customFormat="1" ht="30" customHeight="1" x14ac:dyDescent="0.35"/>
    <row r="417" s="9" customFormat="1" ht="30" customHeight="1" x14ac:dyDescent="0.35"/>
    <row r="418" s="9" customFormat="1" ht="30" customHeight="1" x14ac:dyDescent="0.35"/>
    <row r="419" s="9" customFormat="1" ht="30" customHeight="1" x14ac:dyDescent="0.35"/>
    <row r="420" s="9" customFormat="1" ht="30" customHeight="1" x14ac:dyDescent="0.35"/>
    <row r="421" s="9" customFormat="1" ht="30" customHeight="1" x14ac:dyDescent="0.35"/>
    <row r="422" s="9" customFormat="1" ht="30" customHeight="1" x14ac:dyDescent="0.35"/>
    <row r="423" s="9" customFormat="1" ht="30" customHeight="1" x14ac:dyDescent="0.35"/>
    <row r="424" s="9" customFormat="1" ht="30" customHeight="1" x14ac:dyDescent="0.35"/>
    <row r="425" s="9" customFormat="1" ht="30" customHeight="1" x14ac:dyDescent="0.35"/>
    <row r="426" s="9" customFormat="1" ht="30" customHeight="1" x14ac:dyDescent="0.35"/>
    <row r="427" s="9" customFormat="1" ht="30" customHeight="1" x14ac:dyDescent="0.35"/>
    <row r="428" s="9" customFormat="1" ht="30" customHeight="1" x14ac:dyDescent="0.35"/>
    <row r="429" s="9" customFormat="1" ht="30" customHeight="1" x14ac:dyDescent="0.35"/>
    <row r="430" s="9" customFormat="1" ht="30" customHeight="1" x14ac:dyDescent="0.35"/>
    <row r="431" s="9" customFormat="1" ht="30" customHeight="1" x14ac:dyDescent="0.35"/>
    <row r="432" s="9" customFormat="1" ht="30" customHeight="1" x14ac:dyDescent="0.35"/>
    <row r="433" s="9" customFormat="1" ht="30" customHeight="1" x14ac:dyDescent="0.35"/>
    <row r="434" s="9" customFormat="1" ht="30" customHeight="1" x14ac:dyDescent="0.35"/>
    <row r="435" s="9" customFormat="1" ht="30" customHeight="1" x14ac:dyDescent="0.35"/>
    <row r="436" s="9" customFormat="1" ht="30" customHeight="1" x14ac:dyDescent="0.35"/>
    <row r="437" s="9" customFormat="1" ht="30" customHeight="1" x14ac:dyDescent="0.35"/>
    <row r="438" s="9" customFormat="1" ht="30" customHeight="1" x14ac:dyDescent="0.35"/>
    <row r="439" s="9" customFormat="1" ht="30" customHeight="1" x14ac:dyDescent="0.35"/>
    <row r="440" s="9" customFormat="1" ht="30" customHeight="1" x14ac:dyDescent="0.35"/>
    <row r="441" s="9" customFormat="1" ht="30" customHeight="1" x14ac:dyDescent="0.35"/>
    <row r="442" s="9" customFormat="1" ht="30" customHeight="1" x14ac:dyDescent="0.35"/>
    <row r="443" s="9" customFormat="1" ht="30" customHeight="1" x14ac:dyDescent="0.35"/>
    <row r="444" s="9" customFormat="1" ht="30" customHeight="1" x14ac:dyDescent="0.35"/>
    <row r="445" s="9" customFormat="1" ht="30" customHeight="1" x14ac:dyDescent="0.35"/>
    <row r="446" s="9" customFormat="1" ht="30" customHeight="1" x14ac:dyDescent="0.35"/>
    <row r="447" s="9" customFormat="1" ht="30" customHeight="1" x14ac:dyDescent="0.35"/>
    <row r="448" s="9" customFormat="1" ht="30" customHeight="1" x14ac:dyDescent="0.35"/>
    <row r="449" s="9" customFormat="1" ht="30" customHeight="1" x14ac:dyDescent="0.35"/>
    <row r="450" s="9" customFormat="1" ht="30" customHeight="1" x14ac:dyDescent="0.35"/>
    <row r="451" s="9" customFormat="1" ht="30" customHeight="1" x14ac:dyDescent="0.35"/>
    <row r="452" s="9" customFormat="1" ht="30" customHeight="1" x14ac:dyDescent="0.35"/>
    <row r="453" s="9" customFormat="1" ht="30" customHeight="1" x14ac:dyDescent="0.35"/>
    <row r="454" s="9" customFormat="1" ht="30" customHeight="1" x14ac:dyDescent="0.35"/>
    <row r="455" s="9" customFormat="1" ht="30" customHeight="1" x14ac:dyDescent="0.35"/>
    <row r="456" s="9" customFormat="1" ht="30" customHeight="1" x14ac:dyDescent="0.35"/>
    <row r="457" s="9" customFormat="1" ht="30" customHeight="1" x14ac:dyDescent="0.35"/>
    <row r="458" s="9" customFormat="1" ht="30" customHeight="1" x14ac:dyDescent="0.35"/>
    <row r="459" s="9" customFormat="1" ht="30" customHeight="1" x14ac:dyDescent="0.35"/>
    <row r="460" s="9" customFormat="1" ht="30" customHeight="1" x14ac:dyDescent="0.35"/>
    <row r="461" s="9" customFormat="1" ht="30" customHeight="1" x14ac:dyDescent="0.35"/>
    <row r="462" s="9" customFormat="1" ht="30" customHeight="1" x14ac:dyDescent="0.35"/>
    <row r="463" s="9" customFormat="1" ht="30" customHeight="1" x14ac:dyDescent="0.35"/>
    <row r="464" s="9" customFormat="1" ht="30" customHeight="1" x14ac:dyDescent="0.35"/>
    <row r="465" s="9" customFormat="1" ht="30" customHeight="1" x14ac:dyDescent="0.35"/>
    <row r="466" s="9" customFormat="1" ht="30" customHeight="1" x14ac:dyDescent="0.35"/>
    <row r="467" s="9" customFormat="1" ht="30" customHeight="1" x14ac:dyDescent="0.35"/>
    <row r="468" s="9" customFormat="1" ht="30" customHeight="1" x14ac:dyDescent="0.35"/>
    <row r="469" s="9" customFormat="1" ht="30" customHeight="1" x14ac:dyDescent="0.35"/>
    <row r="470" s="9" customFormat="1" ht="30" customHeight="1" x14ac:dyDescent="0.35"/>
    <row r="471" s="9" customFormat="1" ht="30" customHeight="1" x14ac:dyDescent="0.35"/>
    <row r="472" s="9" customFormat="1" ht="30" customHeight="1" x14ac:dyDescent="0.35"/>
    <row r="473" s="9" customFormat="1" ht="30" customHeight="1" x14ac:dyDescent="0.35"/>
    <row r="474" s="9" customFormat="1" ht="30" customHeight="1" x14ac:dyDescent="0.35"/>
    <row r="475" s="9" customFormat="1" ht="30" customHeight="1" x14ac:dyDescent="0.35"/>
    <row r="476" s="9" customFormat="1" ht="30" customHeight="1" x14ac:dyDescent="0.35"/>
    <row r="477" s="9" customFormat="1" ht="30" customHeight="1" x14ac:dyDescent="0.35"/>
    <row r="478" s="9" customFormat="1" ht="30" customHeight="1" x14ac:dyDescent="0.35"/>
    <row r="479" s="9" customFormat="1" ht="30" customHeight="1" x14ac:dyDescent="0.35"/>
    <row r="480" s="9" customFormat="1" ht="30" customHeight="1" x14ac:dyDescent="0.35"/>
    <row r="481" s="9" customFormat="1" ht="30" customHeight="1" x14ac:dyDescent="0.35"/>
    <row r="482" s="9" customFormat="1" ht="30" customHeight="1" x14ac:dyDescent="0.35"/>
    <row r="483" s="9" customFormat="1" ht="30" customHeight="1" x14ac:dyDescent="0.35"/>
    <row r="484" s="9" customFormat="1" ht="30" customHeight="1" x14ac:dyDescent="0.35"/>
    <row r="485" s="9" customFormat="1" ht="30" customHeight="1" x14ac:dyDescent="0.35"/>
    <row r="486" s="9" customFormat="1" ht="30" customHeight="1" x14ac:dyDescent="0.35"/>
    <row r="487" s="9" customFormat="1" ht="30" customHeight="1" x14ac:dyDescent="0.35"/>
    <row r="488" s="9" customFormat="1" ht="30" customHeight="1" x14ac:dyDescent="0.35"/>
    <row r="489" s="9" customFormat="1" ht="30" customHeight="1" x14ac:dyDescent="0.35"/>
    <row r="490" s="9" customFormat="1" ht="30" customHeight="1" x14ac:dyDescent="0.35"/>
    <row r="491" s="9" customFormat="1" ht="30" customHeight="1" x14ac:dyDescent="0.35"/>
    <row r="492" s="9" customFormat="1" ht="30" customHeight="1" x14ac:dyDescent="0.35"/>
    <row r="493" s="9" customFormat="1" ht="30" customHeight="1" x14ac:dyDescent="0.35"/>
    <row r="494" s="9" customFormat="1" ht="30" customHeight="1" x14ac:dyDescent="0.35"/>
    <row r="495" s="9" customFormat="1" ht="30" customHeight="1" x14ac:dyDescent="0.35"/>
    <row r="496" s="9" customFormat="1" ht="30" customHeight="1" x14ac:dyDescent="0.35"/>
    <row r="497" s="9" customFormat="1" ht="30" customHeight="1" x14ac:dyDescent="0.35"/>
    <row r="498" s="9" customFormat="1" ht="30" customHeight="1" x14ac:dyDescent="0.35"/>
    <row r="499" s="9" customFormat="1" ht="30" customHeight="1" x14ac:dyDescent="0.35"/>
    <row r="500" s="9" customFormat="1" ht="30" customHeight="1" x14ac:dyDescent="0.35"/>
    <row r="501" s="9" customFormat="1" ht="30" customHeight="1" x14ac:dyDescent="0.35"/>
    <row r="502" s="9" customFormat="1" ht="30" customHeight="1" x14ac:dyDescent="0.35"/>
    <row r="503" s="9" customFormat="1" ht="30" customHeight="1" x14ac:dyDescent="0.35"/>
    <row r="504" s="9" customFormat="1" ht="30" customHeight="1" x14ac:dyDescent="0.35"/>
    <row r="505" s="9" customFormat="1" ht="30" customHeight="1" x14ac:dyDescent="0.35"/>
    <row r="506" s="9" customFormat="1" ht="30" customHeight="1" x14ac:dyDescent="0.35"/>
    <row r="507" s="9" customFormat="1" ht="30" customHeight="1" x14ac:dyDescent="0.35"/>
    <row r="508" s="9" customFormat="1" ht="30" customHeight="1" x14ac:dyDescent="0.35"/>
    <row r="509" s="9" customFormat="1" ht="30" customHeight="1" x14ac:dyDescent="0.35"/>
    <row r="510" s="9" customFormat="1" ht="30" customHeight="1" x14ac:dyDescent="0.35"/>
    <row r="511" s="9" customFormat="1" ht="30" customHeight="1" x14ac:dyDescent="0.35"/>
    <row r="512" s="9" customFormat="1" ht="30" customHeight="1" x14ac:dyDescent="0.35"/>
    <row r="513" s="9" customFormat="1" ht="30" customHeight="1" x14ac:dyDescent="0.35"/>
    <row r="514" s="9" customFormat="1" ht="30" customHeight="1" x14ac:dyDescent="0.35"/>
    <row r="515" s="9" customFormat="1" ht="30" customHeight="1" x14ac:dyDescent="0.35"/>
    <row r="516" s="9" customFormat="1" ht="30" customHeight="1" x14ac:dyDescent="0.35"/>
    <row r="517" s="9" customFormat="1" ht="30" customHeight="1" x14ac:dyDescent="0.35"/>
    <row r="518" s="9" customFormat="1" ht="30" customHeight="1" x14ac:dyDescent="0.35"/>
    <row r="519" s="9" customFormat="1" ht="30" customHeight="1" x14ac:dyDescent="0.35"/>
    <row r="520" s="9" customFormat="1" ht="30" customHeight="1" x14ac:dyDescent="0.35"/>
    <row r="521" s="9" customFormat="1" ht="30" customHeight="1" x14ac:dyDescent="0.35"/>
    <row r="522" s="9" customFormat="1" ht="30" customHeight="1" x14ac:dyDescent="0.35"/>
    <row r="523" s="9" customFormat="1" ht="30" customHeight="1" x14ac:dyDescent="0.35"/>
    <row r="524" s="9" customFormat="1" ht="30" customHeight="1" x14ac:dyDescent="0.35"/>
    <row r="525" s="9" customFormat="1" ht="30" customHeight="1" x14ac:dyDescent="0.35"/>
    <row r="526" s="9" customFormat="1" ht="30" customHeight="1" x14ac:dyDescent="0.35"/>
    <row r="527" s="9" customFormat="1" ht="30" customHeight="1" x14ac:dyDescent="0.35"/>
    <row r="528" s="9" customFormat="1" ht="30" customHeight="1" x14ac:dyDescent="0.35"/>
    <row r="529" s="9" customFormat="1" ht="30" customHeight="1" x14ac:dyDescent="0.35"/>
    <row r="530" s="9" customFormat="1" ht="30" customHeight="1" x14ac:dyDescent="0.35"/>
    <row r="531" s="9" customFormat="1" ht="30" customHeight="1" x14ac:dyDescent="0.35"/>
    <row r="532" s="9" customFormat="1" ht="30" customHeight="1" x14ac:dyDescent="0.35"/>
    <row r="533" s="9" customFormat="1" ht="30" customHeight="1" x14ac:dyDescent="0.35"/>
    <row r="534" s="9" customFormat="1" ht="30" customHeight="1" x14ac:dyDescent="0.35"/>
    <row r="535" s="9" customFormat="1" ht="30" customHeight="1" x14ac:dyDescent="0.35"/>
    <row r="536" s="9" customFormat="1" ht="30" customHeight="1" x14ac:dyDescent="0.35"/>
    <row r="537" s="9" customFormat="1" ht="30" customHeight="1" x14ac:dyDescent="0.35"/>
    <row r="538" s="9" customFormat="1" ht="30" customHeight="1" x14ac:dyDescent="0.35"/>
    <row r="539" s="9" customFormat="1" ht="30" customHeight="1" x14ac:dyDescent="0.35"/>
    <row r="540" s="9" customFormat="1" ht="30" customHeight="1" x14ac:dyDescent="0.35"/>
    <row r="541" s="9" customFormat="1" ht="30" customHeight="1" x14ac:dyDescent="0.35"/>
    <row r="542" s="9" customFormat="1" ht="30" customHeight="1" x14ac:dyDescent="0.35"/>
    <row r="543" s="9" customFormat="1" ht="30" customHeight="1" x14ac:dyDescent="0.35"/>
    <row r="544" s="9" customFormat="1" ht="30" customHeight="1" x14ac:dyDescent="0.35"/>
    <row r="545" s="9" customFormat="1" ht="30" customHeight="1" x14ac:dyDescent="0.35"/>
    <row r="546" s="9" customFormat="1" ht="30" customHeight="1" x14ac:dyDescent="0.35"/>
    <row r="547" s="9" customFormat="1" ht="30" customHeight="1" x14ac:dyDescent="0.35"/>
    <row r="548" s="9" customFormat="1" ht="30" customHeight="1" x14ac:dyDescent="0.35"/>
    <row r="549" s="9" customFormat="1" ht="30" customHeight="1" x14ac:dyDescent="0.35"/>
    <row r="550" s="9" customFormat="1" ht="30" customHeight="1" x14ac:dyDescent="0.35"/>
    <row r="551" s="9" customFormat="1" ht="30" customHeight="1" x14ac:dyDescent="0.35"/>
    <row r="552" s="9" customFormat="1" ht="30" customHeight="1" x14ac:dyDescent="0.35"/>
    <row r="553" s="9" customFormat="1" ht="30" customHeight="1" x14ac:dyDescent="0.35"/>
    <row r="554" s="9" customFormat="1" ht="30" customHeight="1" x14ac:dyDescent="0.35"/>
    <row r="555" s="9" customFormat="1" ht="30" customHeight="1" x14ac:dyDescent="0.35"/>
    <row r="556" s="9" customFormat="1" ht="30" customHeight="1" x14ac:dyDescent="0.35"/>
    <row r="557" s="9" customFormat="1" ht="30" customHeight="1" x14ac:dyDescent="0.35"/>
    <row r="558" s="9" customFormat="1" ht="30" customHeight="1" x14ac:dyDescent="0.35"/>
    <row r="559" s="9" customFormat="1" ht="30" customHeight="1" x14ac:dyDescent="0.35"/>
    <row r="560" s="9" customFormat="1" ht="30" customHeight="1" x14ac:dyDescent="0.35"/>
    <row r="561" s="9" customFormat="1" ht="30" customHeight="1" x14ac:dyDescent="0.35"/>
    <row r="562" s="9" customFormat="1" ht="30" customHeight="1" x14ac:dyDescent="0.35"/>
    <row r="563" s="9" customFormat="1" ht="30" customHeight="1" x14ac:dyDescent="0.35"/>
    <row r="564" s="9" customFormat="1" ht="30" customHeight="1" x14ac:dyDescent="0.35"/>
    <row r="565" s="9" customFormat="1" ht="30" customHeight="1" x14ac:dyDescent="0.35"/>
    <row r="566" s="9" customFormat="1" ht="30" customHeight="1" x14ac:dyDescent="0.35"/>
    <row r="567" s="9" customFormat="1" ht="30" customHeight="1" x14ac:dyDescent="0.35"/>
    <row r="568" s="9" customFormat="1" ht="30" customHeight="1" x14ac:dyDescent="0.35"/>
    <row r="569" s="9" customFormat="1" ht="30" customHeight="1" x14ac:dyDescent="0.35"/>
    <row r="570" s="9" customFormat="1" ht="30" customHeight="1" x14ac:dyDescent="0.35"/>
    <row r="571" s="9" customFormat="1" ht="30" customHeight="1" x14ac:dyDescent="0.35"/>
    <row r="572" s="9" customFormat="1" ht="30" customHeight="1" x14ac:dyDescent="0.35"/>
    <row r="573" s="9" customFormat="1" ht="30" customHeight="1" x14ac:dyDescent="0.35"/>
    <row r="574" s="9" customFormat="1" ht="30" customHeight="1" x14ac:dyDescent="0.35"/>
    <row r="575" s="9" customFormat="1" ht="30" customHeight="1" x14ac:dyDescent="0.35"/>
    <row r="576" s="9" customFormat="1" ht="30" customHeight="1" x14ac:dyDescent="0.35"/>
    <row r="577" s="9" customFormat="1" ht="30" customHeight="1" x14ac:dyDescent="0.35"/>
    <row r="578" s="9" customFormat="1" ht="30" customHeight="1" x14ac:dyDescent="0.35"/>
    <row r="579" s="9" customFormat="1" ht="30" customHeight="1" x14ac:dyDescent="0.35"/>
    <row r="580" s="9" customFormat="1" ht="30" customHeight="1" x14ac:dyDescent="0.35"/>
    <row r="581" s="9" customFormat="1" ht="30" customHeight="1" x14ac:dyDescent="0.35"/>
    <row r="582" s="9" customFormat="1" ht="30" customHeight="1" x14ac:dyDescent="0.35"/>
    <row r="583" s="9" customFormat="1" ht="30" customHeight="1" x14ac:dyDescent="0.35"/>
    <row r="584" s="9" customFormat="1" ht="30" customHeight="1" x14ac:dyDescent="0.35"/>
    <row r="585" s="9" customFormat="1" ht="30" customHeight="1" x14ac:dyDescent="0.35"/>
    <row r="586" s="9" customFormat="1" ht="30" customHeight="1" x14ac:dyDescent="0.35"/>
    <row r="587" s="9" customFormat="1" ht="30" customHeight="1" x14ac:dyDescent="0.35"/>
    <row r="588" s="9" customFormat="1" ht="30" customHeight="1" x14ac:dyDescent="0.35"/>
    <row r="589" s="9" customFormat="1" ht="30" customHeight="1" x14ac:dyDescent="0.35"/>
    <row r="590" s="9" customFormat="1" ht="30" customHeight="1" x14ac:dyDescent="0.35"/>
    <row r="591" s="9" customFormat="1" ht="30" customHeight="1" x14ac:dyDescent="0.35"/>
    <row r="592" s="9" customFormat="1" ht="30" customHeight="1" x14ac:dyDescent="0.35"/>
    <row r="593" s="9" customFormat="1" ht="30" customHeight="1" x14ac:dyDescent="0.35"/>
    <row r="594" s="9" customFormat="1" ht="30" customHeight="1" x14ac:dyDescent="0.35"/>
    <row r="595" s="9" customFormat="1" ht="30" customHeight="1" x14ac:dyDescent="0.35"/>
    <row r="596" s="9" customFormat="1" ht="30" customHeight="1" x14ac:dyDescent="0.35"/>
    <row r="597" s="9" customFormat="1" ht="30" customHeight="1" x14ac:dyDescent="0.35"/>
    <row r="598" s="9" customFormat="1" ht="30" customHeight="1" x14ac:dyDescent="0.35"/>
    <row r="599" s="9" customFormat="1" ht="30" customHeight="1" x14ac:dyDescent="0.35"/>
    <row r="600" s="9" customFormat="1" ht="30" customHeight="1" x14ac:dyDescent="0.35"/>
    <row r="601" s="9" customFormat="1" ht="30" customHeight="1" x14ac:dyDescent="0.35"/>
    <row r="602" s="9" customFormat="1" ht="30" customHeight="1" x14ac:dyDescent="0.35"/>
    <row r="603" s="9" customFormat="1" ht="30" customHeight="1" x14ac:dyDescent="0.35"/>
    <row r="604" s="9" customFormat="1" ht="30" customHeight="1" x14ac:dyDescent="0.35"/>
    <row r="605" s="9" customFormat="1" ht="30" customHeight="1" x14ac:dyDescent="0.35"/>
    <row r="606" s="9" customFormat="1" ht="30" customHeight="1" x14ac:dyDescent="0.35"/>
    <row r="607" s="9" customFormat="1" ht="30" customHeight="1" x14ac:dyDescent="0.35"/>
    <row r="608" s="9" customFormat="1" ht="30" customHeight="1" x14ac:dyDescent="0.35"/>
    <row r="609" s="9" customFormat="1" ht="30" customHeight="1" x14ac:dyDescent="0.35"/>
    <row r="610" s="9" customFormat="1" ht="30" customHeight="1" x14ac:dyDescent="0.35"/>
    <row r="611" s="9" customFormat="1" ht="30" customHeight="1" x14ac:dyDescent="0.35"/>
    <row r="612" s="9" customFormat="1" ht="30" customHeight="1" x14ac:dyDescent="0.35"/>
    <row r="613" s="9" customFormat="1" ht="30" customHeight="1" x14ac:dyDescent="0.35"/>
    <row r="614" s="9" customFormat="1" ht="30" customHeight="1" x14ac:dyDescent="0.35"/>
    <row r="615" s="9" customFormat="1" ht="30" customHeight="1" x14ac:dyDescent="0.35"/>
    <row r="616" s="9" customFormat="1" ht="30" customHeight="1" x14ac:dyDescent="0.35"/>
    <row r="617" s="9" customFormat="1" ht="30" customHeight="1" x14ac:dyDescent="0.35"/>
    <row r="618" s="9" customFormat="1" ht="30" customHeight="1" x14ac:dyDescent="0.35"/>
    <row r="619" s="9" customFormat="1" ht="30" customHeight="1" x14ac:dyDescent="0.35"/>
    <row r="620" s="9" customFormat="1" ht="30" customHeight="1" x14ac:dyDescent="0.35"/>
    <row r="621" s="9" customFormat="1" ht="30" customHeight="1" x14ac:dyDescent="0.35"/>
    <row r="622" s="9" customFormat="1" ht="30" customHeight="1" x14ac:dyDescent="0.35"/>
    <row r="623" s="9" customFormat="1" ht="30" customHeight="1" x14ac:dyDescent="0.35"/>
    <row r="624" s="9" customFormat="1" ht="30" customHeight="1" x14ac:dyDescent="0.35"/>
    <row r="625" s="9" customFormat="1" ht="30" customHeight="1" x14ac:dyDescent="0.35"/>
    <row r="626" s="9" customFormat="1" ht="30" customHeight="1" x14ac:dyDescent="0.35"/>
    <row r="627" s="9" customFormat="1" ht="30" customHeight="1" x14ac:dyDescent="0.35"/>
    <row r="628" s="9" customFormat="1" ht="30" customHeight="1" x14ac:dyDescent="0.35"/>
    <row r="629" s="9" customFormat="1" ht="30" customHeight="1" x14ac:dyDescent="0.35"/>
    <row r="630" s="9" customFormat="1" ht="30" customHeight="1" x14ac:dyDescent="0.35"/>
    <row r="631" s="9" customFormat="1" ht="30" customHeight="1" x14ac:dyDescent="0.35"/>
    <row r="632" s="9" customFormat="1" ht="30" customHeight="1" x14ac:dyDescent="0.35"/>
    <row r="633" s="9" customFormat="1" ht="30" customHeight="1" x14ac:dyDescent="0.35"/>
    <row r="634" s="9" customFormat="1" ht="30" customHeight="1" x14ac:dyDescent="0.35"/>
    <row r="635" s="9" customFormat="1" ht="30" customHeight="1" x14ac:dyDescent="0.35"/>
    <row r="636" s="9" customFormat="1" ht="30" customHeight="1" x14ac:dyDescent="0.35"/>
    <row r="637" s="9" customFormat="1" ht="30" customHeight="1" x14ac:dyDescent="0.35"/>
    <row r="638" s="9" customFormat="1" ht="30" customHeight="1" x14ac:dyDescent="0.35"/>
    <row r="639" s="9" customFormat="1" ht="30" customHeight="1" x14ac:dyDescent="0.35"/>
    <row r="640" s="9" customFormat="1" ht="30" customHeight="1" x14ac:dyDescent="0.35"/>
    <row r="641" s="9" customFormat="1" ht="30" customHeight="1" x14ac:dyDescent="0.35"/>
    <row r="642" s="9" customFormat="1" ht="30" customHeight="1" x14ac:dyDescent="0.35"/>
    <row r="643" s="9" customFormat="1" ht="30" customHeight="1" x14ac:dyDescent="0.35"/>
    <row r="644" s="9" customFormat="1" ht="30" customHeight="1" x14ac:dyDescent="0.35"/>
    <row r="645" s="9" customFormat="1" ht="30" customHeight="1" x14ac:dyDescent="0.35"/>
    <row r="646" s="9" customFormat="1" ht="30" customHeight="1" x14ac:dyDescent="0.35"/>
    <row r="647" s="9" customFormat="1" ht="30" customHeight="1" x14ac:dyDescent="0.35"/>
    <row r="648" s="9" customFormat="1" ht="30" customHeight="1" x14ac:dyDescent="0.35"/>
    <row r="649" s="9" customFormat="1" ht="30" customHeight="1" x14ac:dyDescent="0.35"/>
    <row r="650" s="9" customFormat="1" ht="30" customHeight="1" x14ac:dyDescent="0.35"/>
    <row r="651" s="9" customFormat="1" ht="30" customHeight="1" x14ac:dyDescent="0.35"/>
    <row r="652" s="9" customFormat="1" ht="30" customHeight="1" x14ac:dyDescent="0.35"/>
    <row r="653" s="9" customFormat="1" ht="30" customHeight="1" x14ac:dyDescent="0.35"/>
    <row r="654" s="9" customFormat="1" ht="30" customHeight="1" x14ac:dyDescent="0.35"/>
    <row r="655" s="9" customFormat="1" ht="30" customHeight="1" x14ac:dyDescent="0.35"/>
    <row r="656" s="9" customFormat="1" ht="30" customHeight="1" x14ac:dyDescent="0.35"/>
    <row r="657" s="9" customFormat="1" ht="30" customHeight="1" x14ac:dyDescent="0.35"/>
    <row r="658" s="9" customFormat="1" ht="30" customHeight="1" x14ac:dyDescent="0.35"/>
    <row r="659" s="9" customFormat="1" ht="30" customHeight="1" x14ac:dyDescent="0.35"/>
    <row r="660" s="9" customFormat="1" ht="30" customHeight="1" x14ac:dyDescent="0.35"/>
    <row r="661" s="9" customFormat="1" ht="30" customHeight="1" x14ac:dyDescent="0.35"/>
    <row r="662" s="9" customFormat="1" ht="30" customHeight="1" x14ac:dyDescent="0.35"/>
    <row r="663" s="9" customFormat="1" ht="30" customHeight="1" x14ac:dyDescent="0.35"/>
    <row r="664" s="9" customFormat="1" ht="30" customHeight="1" x14ac:dyDescent="0.35"/>
    <row r="665" s="9" customFormat="1" ht="30" customHeight="1" x14ac:dyDescent="0.35"/>
    <row r="666" s="9" customFormat="1" ht="30" customHeight="1" x14ac:dyDescent="0.35"/>
    <row r="667" s="9" customFormat="1" ht="30" customHeight="1" x14ac:dyDescent="0.35"/>
    <row r="668" s="9" customFormat="1" ht="30" customHeight="1" x14ac:dyDescent="0.35"/>
    <row r="669" s="9" customFormat="1" ht="30" customHeight="1" x14ac:dyDescent="0.35"/>
    <row r="670" s="9" customFormat="1" ht="30" customHeight="1" x14ac:dyDescent="0.35"/>
    <row r="671" s="9" customFormat="1" ht="30" customHeight="1" x14ac:dyDescent="0.35"/>
    <row r="672" s="9" customFormat="1" ht="30" customHeight="1" x14ac:dyDescent="0.35"/>
    <row r="673" s="9" customFormat="1" ht="30" customHeight="1" x14ac:dyDescent="0.35"/>
    <row r="674" s="9" customFormat="1" ht="30" customHeight="1" x14ac:dyDescent="0.35"/>
    <row r="675" s="9" customFormat="1" ht="30" customHeight="1" x14ac:dyDescent="0.35"/>
    <row r="676" s="9" customFormat="1" ht="30" customHeight="1" x14ac:dyDescent="0.35"/>
    <row r="677" s="9" customFormat="1" ht="30" customHeight="1" x14ac:dyDescent="0.35"/>
    <row r="678" s="9" customFormat="1" ht="30" customHeight="1" x14ac:dyDescent="0.35"/>
    <row r="679" s="9" customFormat="1" ht="30" customHeight="1" x14ac:dyDescent="0.35"/>
    <row r="680" s="9" customFormat="1" ht="30" customHeight="1" x14ac:dyDescent="0.35"/>
    <row r="681" s="9" customFormat="1" ht="30" customHeight="1" x14ac:dyDescent="0.35"/>
    <row r="682" s="9" customFormat="1" ht="30" customHeight="1" x14ac:dyDescent="0.35"/>
    <row r="683" s="9" customFormat="1" ht="30" customHeight="1" x14ac:dyDescent="0.35"/>
    <row r="684" s="9" customFormat="1" ht="30" customHeight="1" x14ac:dyDescent="0.35"/>
    <row r="685" s="9" customFormat="1" ht="30" customHeight="1" x14ac:dyDescent="0.35"/>
    <row r="686" s="9" customFormat="1" ht="30" customHeight="1" x14ac:dyDescent="0.35"/>
    <row r="687" s="9" customFormat="1" ht="30" customHeight="1" x14ac:dyDescent="0.35"/>
    <row r="688" s="9" customFormat="1" ht="30" customHeight="1" x14ac:dyDescent="0.35"/>
    <row r="689" s="9" customFormat="1" ht="30" customHeight="1" x14ac:dyDescent="0.35"/>
    <row r="690" s="9" customFormat="1" ht="30" customHeight="1" x14ac:dyDescent="0.35"/>
    <row r="691" s="9" customFormat="1" ht="30" customHeight="1" x14ac:dyDescent="0.35"/>
    <row r="692" s="9" customFormat="1" ht="30" customHeight="1" x14ac:dyDescent="0.35"/>
    <row r="693" s="9" customFormat="1" ht="30" customHeight="1" x14ac:dyDescent="0.35"/>
    <row r="694" s="9" customFormat="1" ht="30" customHeight="1" x14ac:dyDescent="0.35"/>
    <row r="695" s="9" customFormat="1" ht="30" customHeight="1" x14ac:dyDescent="0.35"/>
    <row r="696" s="9" customFormat="1" ht="30" customHeight="1" x14ac:dyDescent="0.35"/>
    <row r="697" s="9" customFormat="1" ht="30" customHeight="1" x14ac:dyDescent="0.35"/>
    <row r="698" s="9" customFormat="1" ht="30" customHeight="1" x14ac:dyDescent="0.35"/>
    <row r="699" s="9" customFormat="1" ht="30" customHeight="1" x14ac:dyDescent="0.35"/>
    <row r="700" s="9" customFormat="1" ht="30" customHeight="1" x14ac:dyDescent="0.35"/>
    <row r="701" s="9" customFormat="1" ht="30" customHeight="1" x14ac:dyDescent="0.35"/>
    <row r="702" s="9" customFormat="1" ht="30" customHeight="1" x14ac:dyDescent="0.35"/>
    <row r="703" s="9" customFormat="1" ht="30" customHeight="1" x14ac:dyDescent="0.35"/>
    <row r="704" s="9" customFormat="1" ht="30" customHeight="1" x14ac:dyDescent="0.35"/>
    <row r="705" s="9" customFormat="1" ht="30" customHeight="1" x14ac:dyDescent="0.35"/>
    <row r="706" s="9" customFormat="1" ht="30" customHeight="1" x14ac:dyDescent="0.35"/>
    <row r="707" s="9" customFormat="1" ht="30" customHeight="1" x14ac:dyDescent="0.35"/>
    <row r="708" s="9" customFormat="1" ht="30" customHeight="1" x14ac:dyDescent="0.35"/>
    <row r="709" s="9" customFormat="1" ht="30" customHeight="1" x14ac:dyDescent="0.35"/>
    <row r="710" s="9" customFormat="1" ht="30" customHeight="1" x14ac:dyDescent="0.35"/>
    <row r="711" s="9" customFormat="1" ht="30" customHeight="1" x14ac:dyDescent="0.35"/>
    <row r="712" s="9" customFormat="1" ht="30" customHeight="1" x14ac:dyDescent="0.35"/>
    <row r="713" s="9" customFormat="1" ht="30" customHeight="1" x14ac:dyDescent="0.35"/>
    <row r="714" s="9" customFormat="1" ht="30" customHeight="1" x14ac:dyDescent="0.35"/>
    <row r="715" s="9" customFormat="1" ht="30" customHeight="1" x14ac:dyDescent="0.35"/>
    <row r="716" s="9" customFormat="1" ht="30" customHeight="1" x14ac:dyDescent="0.35"/>
    <row r="717" s="9" customFormat="1" ht="30" customHeight="1" x14ac:dyDescent="0.35"/>
    <row r="718" s="9" customFormat="1" ht="30" customHeight="1" x14ac:dyDescent="0.35"/>
    <row r="719" s="9" customFormat="1" ht="30" customHeight="1" x14ac:dyDescent="0.35"/>
    <row r="720" s="9" customFormat="1" ht="30" customHeight="1" x14ac:dyDescent="0.35"/>
    <row r="721" s="9" customFormat="1" ht="30" customHeight="1" x14ac:dyDescent="0.35"/>
    <row r="722" s="9" customFormat="1" ht="30" customHeight="1" x14ac:dyDescent="0.35"/>
    <row r="723" s="9" customFormat="1" ht="30" customHeight="1" x14ac:dyDescent="0.35"/>
    <row r="724" s="9" customFormat="1" ht="30" customHeight="1" x14ac:dyDescent="0.35"/>
    <row r="725" s="9" customFormat="1" ht="30" customHeight="1" x14ac:dyDescent="0.35"/>
    <row r="726" s="9" customFormat="1" ht="30" customHeight="1" x14ac:dyDescent="0.35"/>
    <row r="727" s="9" customFormat="1" ht="30" customHeight="1" x14ac:dyDescent="0.35"/>
    <row r="728" s="9" customFormat="1" ht="30" customHeight="1" x14ac:dyDescent="0.35"/>
    <row r="729" s="9" customFormat="1" ht="30" customHeight="1" x14ac:dyDescent="0.35"/>
    <row r="730" s="9" customFormat="1" ht="30" customHeight="1" x14ac:dyDescent="0.35"/>
    <row r="731" s="9" customFormat="1" ht="30" customHeight="1" x14ac:dyDescent="0.35"/>
    <row r="732" s="9" customFormat="1" ht="30" customHeight="1" x14ac:dyDescent="0.35"/>
    <row r="733" s="9" customFormat="1" ht="30" customHeight="1" x14ac:dyDescent="0.35"/>
    <row r="734" s="9" customFormat="1" ht="30" customHeight="1" x14ac:dyDescent="0.35"/>
    <row r="735" s="9" customFormat="1" ht="30" customHeight="1" x14ac:dyDescent="0.35"/>
    <row r="736" s="9" customFormat="1" ht="30" customHeight="1" x14ac:dyDescent="0.35"/>
    <row r="737" s="9" customFormat="1" ht="30" customHeight="1" x14ac:dyDescent="0.35"/>
    <row r="738" s="9" customFormat="1" ht="30" customHeight="1" x14ac:dyDescent="0.35"/>
    <row r="739" s="9" customFormat="1" ht="30" customHeight="1" x14ac:dyDescent="0.35"/>
    <row r="740" s="9" customFormat="1" ht="30" customHeight="1" x14ac:dyDescent="0.35"/>
    <row r="741" s="9" customFormat="1" ht="30" customHeight="1" x14ac:dyDescent="0.35"/>
    <row r="742" s="9" customFormat="1" ht="30" customHeight="1" x14ac:dyDescent="0.35"/>
    <row r="743" s="9" customFormat="1" ht="30" customHeight="1" x14ac:dyDescent="0.35"/>
    <row r="744" s="9" customFormat="1" ht="30" customHeight="1" x14ac:dyDescent="0.35"/>
    <row r="745" s="9" customFormat="1" ht="30" customHeight="1" x14ac:dyDescent="0.35"/>
    <row r="746" s="9" customFormat="1" ht="30" customHeight="1" x14ac:dyDescent="0.35"/>
    <row r="747" s="9" customFormat="1" ht="30" customHeight="1" x14ac:dyDescent="0.35"/>
    <row r="748" s="9" customFormat="1" ht="30" customHeight="1" x14ac:dyDescent="0.35"/>
    <row r="749" s="9" customFormat="1" ht="30" customHeight="1" x14ac:dyDescent="0.35"/>
    <row r="750" s="9" customFormat="1" ht="30" customHeight="1" x14ac:dyDescent="0.35"/>
    <row r="751" s="9" customFormat="1" ht="30" customHeight="1" x14ac:dyDescent="0.35"/>
    <row r="752" s="9" customFormat="1" ht="30" customHeight="1" x14ac:dyDescent="0.35"/>
    <row r="753" s="9" customFormat="1" ht="30" customHeight="1" x14ac:dyDescent="0.35"/>
    <row r="754" s="9" customFormat="1" ht="30" customHeight="1" x14ac:dyDescent="0.35"/>
    <row r="755" s="9" customFormat="1" ht="30" customHeight="1" x14ac:dyDescent="0.35"/>
    <row r="756" s="9" customFormat="1" ht="30" customHeight="1" x14ac:dyDescent="0.35"/>
    <row r="757" s="9" customFormat="1" ht="30" customHeight="1" x14ac:dyDescent="0.35"/>
    <row r="758" s="9" customFormat="1" ht="30" customHeight="1" x14ac:dyDescent="0.35"/>
    <row r="759" s="9" customFormat="1" ht="30" customHeight="1" x14ac:dyDescent="0.35"/>
    <row r="760" s="9" customFormat="1" ht="30" customHeight="1" x14ac:dyDescent="0.35"/>
    <row r="761" s="9" customFormat="1" ht="30" customHeight="1" x14ac:dyDescent="0.35"/>
    <row r="762" s="9" customFormat="1" ht="30" customHeight="1" x14ac:dyDescent="0.35"/>
    <row r="763" s="9" customFormat="1" ht="30" customHeight="1" x14ac:dyDescent="0.35"/>
    <row r="764" s="9" customFormat="1" ht="30" customHeight="1" x14ac:dyDescent="0.35"/>
    <row r="765" s="9" customFormat="1" ht="30" customHeight="1" x14ac:dyDescent="0.35"/>
    <row r="766" s="9" customFormat="1" ht="30" customHeight="1" x14ac:dyDescent="0.35"/>
    <row r="767" s="9" customFormat="1" ht="30" customHeight="1" x14ac:dyDescent="0.35"/>
    <row r="768" s="9" customFormat="1" ht="30" customHeight="1" x14ac:dyDescent="0.35"/>
    <row r="769" s="9" customFormat="1" ht="30" customHeight="1" x14ac:dyDescent="0.35"/>
    <row r="770" s="9" customFormat="1" ht="30" customHeight="1" x14ac:dyDescent="0.35"/>
    <row r="771" s="9" customFormat="1" ht="30" customHeight="1" x14ac:dyDescent="0.35"/>
    <row r="772" s="9" customFormat="1" ht="30" customHeight="1" x14ac:dyDescent="0.35"/>
    <row r="773" s="9" customFormat="1" ht="30" customHeight="1" x14ac:dyDescent="0.35"/>
    <row r="774" s="9" customFormat="1" ht="30" customHeight="1" x14ac:dyDescent="0.35"/>
    <row r="775" s="9" customFormat="1" ht="30" customHeight="1" x14ac:dyDescent="0.35"/>
    <row r="776" s="9" customFormat="1" ht="30" customHeight="1" x14ac:dyDescent="0.35"/>
    <row r="777" s="9" customFormat="1" ht="30" customHeight="1" x14ac:dyDescent="0.35"/>
    <row r="778" s="9" customFormat="1" ht="30" customHeight="1" x14ac:dyDescent="0.35"/>
    <row r="779" s="9" customFormat="1" ht="30" customHeight="1" x14ac:dyDescent="0.35"/>
    <row r="780" s="9" customFormat="1" ht="30" customHeight="1" x14ac:dyDescent="0.35"/>
    <row r="781" s="9" customFormat="1" ht="30" customHeight="1" x14ac:dyDescent="0.35"/>
    <row r="782" s="9" customFormat="1" ht="30" customHeight="1" x14ac:dyDescent="0.35"/>
    <row r="783" s="9" customFormat="1" ht="30" customHeight="1" x14ac:dyDescent="0.35"/>
    <row r="784" s="9" customFormat="1" ht="30" customHeight="1" x14ac:dyDescent="0.35"/>
    <row r="785" s="9" customFormat="1" ht="30" customHeight="1" x14ac:dyDescent="0.35"/>
    <row r="786" s="9" customFormat="1" ht="30" customHeight="1" x14ac:dyDescent="0.35"/>
    <row r="787" s="9" customFormat="1" ht="30" customHeight="1" x14ac:dyDescent="0.35"/>
    <row r="788" s="9" customFormat="1" ht="30" customHeight="1" x14ac:dyDescent="0.35"/>
    <row r="789" s="9" customFormat="1" ht="30" customHeight="1" x14ac:dyDescent="0.35"/>
    <row r="790" s="9" customFormat="1" ht="30" customHeight="1" x14ac:dyDescent="0.35"/>
    <row r="791" s="9" customFormat="1" ht="30" customHeight="1" x14ac:dyDescent="0.35"/>
    <row r="792" s="9" customFormat="1" ht="30" customHeight="1" x14ac:dyDescent="0.35"/>
    <row r="793" s="9" customFormat="1" ht="30" customHeight="1" x14ac:dyDescent="0.35"/>
    <row r="794" s="9" customFormat="1" ht="30" customHeight="1" x14ac:dyDescent="0.35"/>
    <row r="795" s="9" customFormat="1" ht="30" customHeight="1" x14ac:dyDescent="0.35"/>
    <row r="796" s="9" customFormat="1" ht="30" customHeight="1" x14ac:dyDescent="0.35"/>
    <row r="797" s="9" customFormat="1" ht="30" customHeight="1" x14ac:dyDescent="0.35"/>
    <row r="798" s="9" customFormat="1" ht="30" customHeight="1" x14ac:dyDescent="0.35"/>
    <row r="799" s="9" customFormat="1" ht="30" customHeight="1" x14ac:dyDescent="0.35"/>
    <row r="800" s="9" customFormat="1" ht="30" customHeight="1" x14ac:dyDescent="0.35"/>
    <row r="801" s="9" customFormat="1" ht="30" customHeight="1" x14ac:dyDescent="0.35"/>
    <row r="802" s="9" customFormat="1" ht="30" customHeight="1" x14ac:dyDescent="0.35"/>
    <row r="803" s="9" customFormat="1" ht="30" customHeight="1" x14ac:dyDescent="0.35"/>
    <row r="804" s="9" customFormat="1" ht="30" customHeight="1" x14ac:dyDescent="0.35"/>
    <row r="805" s="9" customFormat="1" ht="30" customHeight="1" x14ac:dyDescent="0.35"/>
    <row r="806" s="9" customFormat="1" ht="30" customHeight="1" x14ac:dyDescent="0.35"/>
    <row r="807" s="9" customFormat="1" ht="30" customHeight="1" x14ac:dyDescent="0.35"/>
    <row r="808" s="9" customFormat="1" ht="30" customHeight="1" x14ac:dyDescent="0.35"/>
    <row r="809" s="9" customFormat="1" ht="30" customHeight="1" x14ac:dyDescent="0.35"/>
    <row r="810" s="9" customFormat="1" ht="30" customHeight="1" x14ac:dyDescent="0.35"/>
    <row r="811" s="9" customFormat="1" ht="30" customHeight="1" x14ac:dyDescent="0.35"/>
    <row r="812" s="9" customFormat="1" ht="30" customHeight="1" x14ac:dyDescent="0.35"/>
    <row r="813" s="9" customFormat="1" ht="30" customHeight="1" x14ac:dyDescent="0.35"/>
    <row r="814" s="9" customFormat="1" ht="30" customHeight="1" x14ac:dyDescent="0.35"/>
    <row r="815" s="9" customFormat="1" ht="30" customHeight="1" x14ac:dyDescent="0.35"/>
    <row r="816" s="9" customFormat="1" ht="30" customHeight="1" x14ac:dyDescent="0.35"/>
    <row r="817" s="9" customFormat="1" ht="30" customHeight="1" x14ac:dyDescent="0.35"/>
    <row r="818" s="9" customFormat="1" ht="30" customHeight="1" x14ac:dyDescent="0.35"/>
    <row r="819" s="9" customFormat="1" ht="30" customHeight="1" x14ac:dyDescent="0.35"/>
    <row r="820" s="9" customFormat="1" ht="30" customHeight="1" x14ac:dyDescent="0.35"/>
    <row r="821" s="9" customFormat="1" ht="30" customHeight="1" x14ac:dyDescent="0.35"/>
    <row r="822" s="9" customFormat="1" ht="30" customHeight="1" x14ac:dyDescent="0.35"/>
    <row r="823" s="9" customFormat="1" ht="30" customHeight="1" x14ac:dyDescent="0.35"/>
    <row r="824" s="9" customFormat="1" ht="30" customHeight="1" x14ac:dyDescent="0.35"/>
    <row r="825" s="9" customFormat="1" ht="30" customHeight="1" x14ac:dyDescent="0.35"/>
    <row r="826" s="9" customFormat="1" ht="30" customHeight="1" x14ac:dyDescent="0.35"/>
    <row r="827" s="9" customFormat="1" ht="30" customHeight="1" x14ac:dyDescent="0.35"/>
    <row r="828" s="9" customFormat="1" ht="30" customHeight="1" x14ac:dyDescent="0.35"/>
    <row r="829" s="9" customFormat="1" ht="30" customHeight="1" x14ac:dyDescent="0.35"/>
    <row r="830" s="9" customFormat="1" ht="30" customHeight="1" x14ac:dyDescent="0.35"/>
    <row r="831" s="9" customFormat="1" ht="30" customHeight="1" x14ac:dyDescent="0.35"/>
    <row r="832" s="9" customFormat="1" ht="30" customHeight="1" x14ac:dyDescent="0.35"/>
    <row r="833" s="9" customFormat="1" ht="30" customHeight="1" x14ac:dyDescent="0.35"/>
    <row r="834" s="9" customFormat="1" ht="30" customHeight="1" x14ac:dyDescent="0.35"/>
    <row r="835" s="9" customFormat="1" ht="30" customHeight="1" x14ac:dyDescent="0.35"/>
    <row r="836" s="9" customFormat="1" ht="30" customHeight="1" x14ac:dyDescent="0.35"/>
    <row r="837" s="9" customFormat="1" ht="30" customHeight="1" x14ac:dyDescent="0.35"/>
    <row r="838" s="9" customFormat="1" ht="30" customHeight="1" x14ac:dyDescent="0.35"/>
    <row r="839" s="9" customFormat="1" ht="30" customHeight="1" x14ac:dyDescent="0.35"/>
    <row r="840" s="9" customFormat="1" ht="30" customHeight="1" x14ac:dyDescent="0.35"/>
    <row r="841" s="9" customFormat="1" ht="30" customHeight="1" x14ac:dyDescent="0.35"/>
    <row r="842" s="9" customFormat="1" ht="30" customHeight="1" x14ac:dyDescent="0.35"/>
    <row r="843" s="9" customFormat="1" ht="30" customHeight="1" x14ac:dyDescent="0.35"/>
    <row r="844" s="9" customFormat="1" ht="30" customHeight="1" x14ac:dyDescent="0.35"/>
    <row r="845" s="9" customFormat="1" ht="30" customHeight="1" x14ac:dyDescent="0.35"/>
    <row r="846" s="9" customFormat="1" ht="30" customHeight="1" x14ac:dyDescent="0.35"/>
    <row r="847" s="9" customFormat="1" ht="30" customHeight="1" x14ac:dyDescent="0.35"/>
    <row r="848" s="9" customFormat="1" ht="30" customHeight="1" x14ac:dyDescent="0.35"/>
    <row r="849" s="9" customFormat="1" ht="30" customHeight="1" x14ac:dyDescent="0.35"/>
    <row r="850" s="9" customFormat="1" ht="30" customHeight="1" x14ac:dyDescent="0.35"/>
    <row r="851" s="9" customFormat="1" ht="30" customHeight="1" x14ac:dyDescent="0.35"/>
    <row r="852" s="9" customFormat="1" ht="30" customHeight="1" x14ac:dyDescent="0.35"/>
    <row r="853" s="9" customFormat="1" ht="30" customHeight="1" x14ac:dyDescent="0.35"/>
    <row r="854" s="9" customFormat="1" ht="30" customHeight="1" x14ac:dyDescent="0.35"/>
    <row r="855" s="9" customFormat="1" ht="30" customHeight="1" x14ac:dyDescent="0.35"/>
    <row r="856" s="9" customFormat="1" ht="30" customHeight="1" x14ac:dyDescent="0.35"/>
    <row r="857" s="9" customFormat="1" ht="30" customHeight="1" x14ac:dyDescent="0.35"/>
    <row r="858" s="9" customFormat="1" ht="30" customHeight="1" x14ac:dyDescent="0.35"/>
    <row r="859" s="9" customFormat="1" ht="30" customHeight="1" x14ac:dyDescent="0.35"/>
    <row r="860" s="9" customFormat="1" ht="30" customHeight="1" x14ac:dyDescent="0.35"/>
    <row r="861" s="9" customFormat="1" ht="30" customHeight="1" x14ac:dyDescent="0.35"/>
    <row r="862" s="9" customFormat="1" ht="30" customHeight="1" x14ac:dyDescent="0.35"/>
    <row r="863" s="9" customFormat="1" ht="30" customHeight="1" x14ac:dyDescent="0.35"/>
    <row r="864" s="9" customFormat="1" ht="30" customHeight="1" x14ac:dyDescent="0.35"/>
    <row r="865" s="9" customFormat="1" ht="30" customHeight="1" x14ac:dyDescent="0.35"/>
    <row r="866" s="9" customFormat="1" ht="30" customHeight="1" x14ac:dyDescent="0.35"/>
    <row r="867" s="9" customFormat="1" ht="30" customHeight="1" x14ac:dyDescent="0.35"/>
    <row r="868" s="9" customFormat="1" ht="30" customHeight="1" x14ac:dyDescent="0.35"/>
    <row r="869" s="9" customFormat="1" ht="30" customHeight="1" x14ac:dyDescent="0.35"/>
    <row r="870" s="9" customFormat="1" ht="30" customHeight="1" x14ac:dyDescent="0.35"/>
    <row r="871" s="9" customFormat="1" ht="30" customHeight="1" x14ac:dyDescent="0.35"/>
    <row r="872" s="9" customFormat="1" ht="30" customHeight="1" x14ac:dyDescent="0.35"/>
    <row r="873" s="9" customFormat="1" ht="30" customHeight="1" x14ac:dyDescent="0.35"/>
    <row r="874" s="9" customFormat="1" ht="30" customHeight="1" x14ac:dyDescent="0.35"/>
    <row r="875" s="9" customFormat="1" ht="30" customHeight="1" x14ac:dyDescent="0.35"/>
    <row r="876" s="9" customFormat="1" ht="30" customHeight="1" x14ac:dyDescent="0.35"/>
    <row r="877" s="9" customFormat="1" ht="30" customHeight="1" x14ac:dyDescent="0.35"/>
    <row r="878" s="9" customFormat="1" ht="30" customHeight="1" x14ac:dyDescent="0.35"/>
    <row r="879" s="9" customFormat="1" ht="30" customHeight="1" x14ac:dyDescent="0.35"/>
    <row r="880" s="9" customFormat="1" ht="30" customHeight="1" x14ac:dyDescent="0.35"/>
    <row r="881" s="9" customFormat="1" ht="30" customHeight="1" x14ac:dyDescent="0.35"/>
    <row r="882" s="9" customFormat="1" ht="30" customHeight="1" x14ac:dyDescent="0.35"/>
    <row r="883" s="9" customFormat="1" ht="30" customHeight="1" x14ac:dyDescent="0.35"/>
    <row r="884" s="9" customFormat="1" ht="30" customHeight="1" x14ac:dyDescent="0.35"/>
    <row r="885" s="9" customFormat="1" ht="30" customHeight="1" x14ac:dyDescent="0.35"/>
    <row r="886" s="9" customFormat="1" ht="30" customHeight="1" x14ac:dyDescent="0.35"/>
    <row r="887" s="9" customFormat="1" ht="30" customHeight="1" x14ac:dyDescent="0.35"/>
    <row r="888" s="9" customFormat="1" ht="30" customHeight="1" x14ac:dyDescent="0.35"/>
    <row r="889" s="9" customFormat="1" ht="30" customHeight="1" x14ac:dyDescent="0.35"/>
    <row r="890" s="9" customFormat="1" ht="30" customHeight="1" x14ac:dyDescent="0.35"/>
    <row r="891" s="9" customFormat="1" ht="30" customHeight="1" x14ac:dyDescent="0.35"/>
    <row r="892" s="9" customFormat="1" ht="30" customHeight="1" x14ac:dyDescent="0.35"/>
    <row r="893" s="9" customFormat="1" ht="30" customHeight="1" x14ac:dyDescent="0.35"/>
    <row r="894" s="9" customFormat="1" ht="30" customHeight="1" x14ac:dyDescent="0.35"/>
    <row r="895" s="9" customFormat="1" ht="30" customHeight="1" x14ac:dyDescent="0.35"/>
    <row r="896" s="9" customFormat="1" ht="30" customHeight="1" x14ac:dyDescent="0.35"/>
    <row r="897" s="9" customFormat="1" ht="30" customHeight="1" x14ac:dyDescent="0.35"/>
    <row r="898" s="9" customFormat="1" ht="30" customHeight="1" x14ac:dyDescent="0.35"/>
    <row r="899" s="9" customFormat="1" ht="30" customHeight="1" x14ac:dyDescent="0.35"/>
    <row r="900" s="9" customFormat="1" ht="30" customHeight="1" x14ac:dyDescent="0.35"/>
    <row r="901" s="9" customFormat="1" ht="30" customHeight="1" x14ac:dyDescent="0.35"/>
    <row r="902" s="9" customFormat="1" ht="30" customHeight="1" x14ac:dyDescent="0.35"/>
    <row r="903" s="9" customFormat="1" ht="30" customHeight="1" x14ac:dyDescent="0.35"/>
    <row r="904" s="9" customFormat="1" ht="30" customHeight="1" x14ac:dyDescent="0.35"/>
    <row r="905" s="9" customFormat="1" ht="30" customHeight="1" x14ac:dyDescent="0.35"/>
    <row r="906" s="9" customFormat="1" ht="30" customHeight="1" x14ac:dyDescent="0.35"/>
    <row r="907" s="9" customFormat="1" ht="30" customHeight="1" x14ac:dyDescent="0.35"/>
    <row r="908" s="9" customFormat="1" ht="30" customHeight="1" x14ac:dyDescent="0.35"/>
    <row r="909" s="9" customFormat="1" ht="30" customHeight="1" x14ac:dyDescent="0.35"/>
    <row r="910" s="9" customFormat="1" ht="30" customHeight="1" x14ac:dyDescent="0.35"/>
    <row r="911" s="9" customFormat="1" ht="30" customHeight="1" x14ac:dyDescent="0.35"/>
    <row r="912" s="9" customFormat="1" ht="30" customHeight="1" x14ac:dyDescent="0.35"/>
    <row r="913" s="9" customFormat="1" ht="30" customHeight="1" x14ac:dyDescent="0.35"/>
    <row r="914" s="9" customFormat="1" ht="30" customHeight="1" x14ac:dyDescent="0.35"/>
    <row r="915" s="9" customFormat="1" ht="30" customHeight="1" x14ac:dyDescent="0.35"/>
    <row r="916" s="9" customFormat="1" ht="30" customHeight="1" x14ac:dyDescent="0.35"/>
    <row r="917" s="9" customFormat="1" ht="30" customHeight="1" x14ac:dyDescent="0.35"/>
    <row r="918" s="9" customFormat="1" ht="30" customHeight="1" x14ac:dyDescent="0.35"/>
    <row r="919" s="9" customFormat="1" ht="30" customHeight="1" x14ac:dyDescent="0.35"/>
    <row r="920" s="9" customFormat="1" ht="30" customHeight="1" x14ac:dyDescent="0.35"/>
    <row r="921" s="9" customFormat="1" ht="30" customHeight="1" x14ac:dyDescent="0.35"/>
    <row r="922" s="9" customFormat="1" ht="30" customHeight="1" x14ac:dyDescent="0.35"/>
    <row r="923" s="9" customFormat="1" ht="30" customHeight="1" x14ac:dyDescent="0.35"/>
    <row r="924" s="9" customFormat="1" ht="30" customHeight="1" x14ac:dyDescent="0.35"/>
    <row r="925" s="9" customFormat="1" ht="30" customHeight="1" x14ac:dyDescent="0.35"/>
    <row r="926" s="9" customFormat="1" ht="30" customHeight="1" x14ac:dyDescent="0.35"/>
    <row r="927" s="9" customFormat="1" ht="30" customHeight="1" x14ac:dyDescent="0.35"/>
    <row r="928" s="9" customFormat="1" ht="30" customHeight="1" x14ac:dyDescent="0.35"/>
    <row r="929" s="9" customFormat="1" ht="30" customHeight="1" x14ac:dyDescent="0.35"/>
    <row r="930" s="9" customFormat="1" ht="30" customHeight="1" x14ac:dyDescent="0.35"/>
    <row r="931" s="9" customFormat="1" ht="30" customHeight="1" x14ac:dyDescent="0.35"/>
    <row r="932" s="9" customFormat="1" ht="30" customHeight="1" x14ac:dyDescent="0.35"/>
    <row r="933" s="9" customFormat="1" ht="30" customHeight="1" x14ac:dyDescent="0.35"/>
    <row r="934" s="9" customFormat="1" ht="30" customHeight="1" x14ac:dyDescent="0.35"/>
    <row r="935" s="9" customFormat="1" ht="30" customHeight="1" x14ac:dyDescent="0.35"/>
    <row r="936" s="9" customFormat="1" ht="30" customHeight="1" x14ac:dyDescent="0.35"/>
    <row r="937" s="9" customFormat="1" ht="30" customHeight="1" x14ac:dyDescent="0.35"/>
    <row r="938" s="9" customFormat="1" ht="30" customHeight="1" x14ac:dyDescent="0.35"/>
    <row r="939" s="9" customFormat="1" ht="30" customHeight="1" x14ac:dyDescent="0.35"/>
    <row r="940" s="9" customFormat="1" ht="30" customHeight="1" x14ac:dyDescent="0.35"/>
    <row r="941" s="9" customFormat="1" ht="30" customHeight="1" x14ac:dyDescent="0.35"/>
    <row r="942" s="9" customFormat="1" ht="30" customHeight="1" x14ac:dyDescent="0.35"/>
    <row r="943" s="9" customFormat="1" ht="30" customHeight="1" x14ac:dyDescent="0.35"/>
    <row r="944" s="9" customFormat="1" ht="30" customHeight="1" x14ac:dyDescent="0.35"/>
    <row r="945" s="9" customFormat="1" ht="30" customHeight="1" x14ac:dyDescent="0.35"/>
    <row r="946" s="9" customFormat="1" ht="30" customHeight="1" x14ac:dyDescent="0.35"/>
    <row r="947" s="9" customFormat="1" ht="30" customHeight="1" x14ac:dyDescent="0.35"/>
    <row r="948" s="9" customFormat="1" ht="30" customHeight="1" x14ac:dyDescent="0.35"/>
    <row r="949" s="9" customFormat="1" ht="30" customHeight="1" x14ac:dyDescent="0.35"/>
    <row r="950" s="9" customFormat="1" ht="30" customHeight="1" x14ac:dyDescent="0.35"/>
    <row r="951" s="9" customFormat="1" ht="30" customHeight="1" x14ac:dyDescent="0.35"/>
    <row r="952" s="9" customFormat="1" ht="30" customHeight="1" x14ac:dyDescent="0.35"/>
    <row r="953" s="9" customFormat="1" ht="30" customHeight="1" x14ac:dyDescent="0.35"/>
    <row r="954" s="9" customFormat="1" ht="30" customHeight="1" x14ac:dyDescent="0.35"/>
    <row r="955" s="9" customFormat="1" ht="30" customHeight="1" x14ac:dyDescent="0.35"/>
    <row r="956" s="9" customFormat="1" ht="30" customHeight="1" x14ac:dyDescent="0.35"/>
    <row r="957" s="9" customFormat="1" ht="30" customHeight="1" x14ac:dyDescent="0.35"/>
    <row r="958" s="9" customFormat="1" ht="30" customHeight="1" x14ac:dyDescent="0.35"/>
    <row r="959" s="9" customFormat="1" ht="30" customHeight="1" x14ac:dyDescent="0.35"/>
    <row r="960" s="9" customFormat="1" ht="30" customHeight="1" x14ac:dyDescent="0.35"/>
    <row r="961" s="9" customFormat="1" ht="30" customHeight="1" x14ac:dyDescent="0.35"/>
    <row r="962" s="9" customFormat="1" ht="30" customHeight="1" x14ac:dyDescent="0.35"/>
    <row r="963" s="9" customFormat="1" ht="30" customHeight="1" x14ac:dyDescent="0.35"/>
    <row r="964" s="9" customFormat="1" ht="30" customHeight="1" x14ac:dyDescent="0.35"/>
    <row r="965" s="9" customFormat="1" ht="30" customHeight="1" x14ac:dyDescent="0.35"/>
    <row r="966" s="9" customFormat="1" ht="30" customHeight="1" x14ac:dyDescent="0.35"/>
    <row r="967" s="9" customFormat="1" ht="30" customHeight="1" x14ac:dyDescent="0.35"/>
    <row r="968" s="9" customFormat="1" ht="30" customHeight="1" x14ac:dyDescent="0.35"/>
    <row r="969" s="9" customFormat="1" ht="30" customHeight="1" x14ac:dyDescent="0.35"/>
    <row r="970" s="9" customFormat="1" ht="30" customHeight="1" x14ac:dyDescent="0.35"/>
    <row r="971" s="9" customFormat="1" ht="30" customHeight="1" x14ac:dyDescent="0.35"/>
    <row r="972" s="9" customFormat="1" ht="30" customHeight="1" x14ac:dyDescent="0.35"/>
    <row r="973" s="9" customFormat="1" ht="30" customHeight="1" x14ac:dyDescent="0.35"/>
    <row r="974" s="9" customFormat="1" ht="30" customHeight="1" x14ac:dyDescent="0.35"/>
    <row r="975" s="9" customFormat="1" ht="30" customHeight="1" x14ac:dyDescent="0.35"/>
    <row r="976" s="9" customFormat="1" ht="30" customHeight="1" x14ac:dyDescent="0.35"/>
    <row r="977" s="9" customFormat="1" ht="30" customHeight="1" x14ac:dyDescent="0.35"/>
    <row r="978" s="9" customFormat="1" ht="30" customHeight="1" x14ac:dyDescent="0.35"/>
    <row r="979" s="9" customFormat="1" ht="30" customHeight="1" x14ac:dyDescent="0.35"/>
    <row r="980" s="9" customFormat="1" ht="30" customHeight="1" x14ac:dyDescent="0.35"/>
    <row r="981" s="9" customFormat="1" ht="30" customHeight="1" x14ac:dyDescent="0.35"/>
    <row r="982" s="9" customFormat="1" ht="30" customHeight="1" x14ac:dyDescent="0.35"/>
    <row r="983" s="9" customFormat="1" ht="30" customHeight="1" x14ac:dyDescent="0.35"/>
    <row r="984" s="9" customFormat="1" ht="30" customHeight="1" x14ac:dyDescent="0.35"/>
    <row r="985" s="9" customFormat="1" ht="30" customHeight="1" x14ac:dyDescent="0.35"/>
    <row r="986" s="9" customFormat="1" ht="30" customHeight="1" x14ac:dyDescent="0.35"/>
    <row r="987" s="9" customFormat="1" ht="30" customHeight="1" x14ac:dyDescent="0.35"/>
    <row r="988" s="9" customFormat="1" ht="30" customHeight="1" x14ac:dyDescent="0.35"/>
    <row r="989" s="9" customFormat="1" ht="30" customHeight="1" x14ac:dyDescent="0.35"/>
    <row r="990" s="9" customFormat="1" ht="30" customHeight="1" x14ac:dyDescent="0.35"/>
    <row r="991" s="9" customFormat="1" ht="30" customHeight="1" x14ac:dyDescent="0.35"/>
    <row r="992" s="9" customFormat="1" ht="30" customHeight="1" x14ac:dyDescent="0.35"/>
    <row r="993" s="9" customFormat="1" ht="30" customHeight="1" x14ac:dyDescent="0.35"/>
    <row r="994" s="9" customFormat="1" ht="30" customHeight="1" x14ac:dyDescent="0.35"/>
    <row r="995" s="9" customFormat="1" ht="30" customHeight="1" x14ac:dyDescent="0.35"/>
    <row r="996" s="9" customFormat="1" ht="30" customHeight="1" x14ac:dyDescent="0.35"/>
    <row r="997" s="9" customFormat="1" ht="30" customHeight="1" x14ac:dyDescent="0.35"/>
    <row r="998" s="9" customFormat="1" ht="30" customHeight="1" x14ac:dyDescent="0.35"/>
    <row r="999" s="9" customFormat="1" ht="30" customHeight="1" x14ac:dyDescent="0.35"/>
    <row r="1000" s="9" customFormat="1" ht="30" customHeight="1" x14ac:dyDescent="0.35"/>
  </sheetData>
  <mergeCells count="9">
    <mergeCell ref="H30:H32"/>
    <mergeCell ref="H33:H35"/>
    <mergeCell ref="H1:I1"/>
    <mergeCell ref="H3:H4"/>
    <mergeCell ref="H5:H6"/>
    <mergeCell ref="H17:I17"/>
    <mergeCell ref="H19:H21"/>
    <mergeCell ref="H22:H24"/>
    <mergeCell ref="H28:I28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000"/>
  <sheetViews>
    <sheetView tabSelected="1" topLeftCell="A8" zoomScale="70" zoomScaleNormal="70" workbookViewId="0">
      <selection activeCell="A15" sqref="A15:XFD15"/>
    </sheetView>
  </sheetViews>
  <sheetFormatPr defaultColWidth="14.453125" defaultRowHeight="15" customHeight="1" x14ac:dyDescent="0.25"/>
  <cols>
    <col min="1" max="1" width="70.81640625" style="5" customWidth="1"/>
    <col min="2" max="2" width="199.1796875" style="5" customWidth="1"/>
    <col min="3" max="6" width="9.1796875" style="5" hidden="1" customWidth="1"/>
    <col min="7" max="16384" width="14.453125" style="5"/>
  </cols>
  <sheetData>
    <row r="1" spans="1:2" ht="30" customHeight="1" x14ac:dyDescent="0.25">
      <c r="A1" s="14" t="s">
        <v>0</v>
      </c>
      <c r="B1" s="9"/>
    </row>
    <row r="2" spans="1:2" ht="30" customHeight="1" x14ac:dyDescent="0.25">
      <c r="A2" s="29"/>
      <c r="B2" s="29"/>
    </row>
    <row r="3" spans="1:2" ht="30" customHeight="1" x14ac:dyDescent="0.25">
      <c r="A3" s="30" t="s">
        <v>1</v>
      </c>
      <c r="B3" s="30" t="s">
        <v>2</v>
      </c>
    </row>
    <row r="4" spans="1:2" ht="30" customHeight="1" x14ac:dyDescent="0.25">
      <c r="A4" s="31" t="s">
        <v>3</v>
      </c>
      <c r="B4" s="32" t="s">
        <v>4</v>
      </c>
    </row>
    <row r="5" spans="1:2" ht="30" customHeight="1" x14ac:dyDescent="0.25">
      <c r="A5" s="31" t="s">
        <v>5</v>
      </c>
      <c r="B5" s="32" t="s">
        <v>6</v>
      </c>
    </row>
    <row r="6" spans="1:2" ht="30" customHeight="1" x14ac:dyDescent="0.25">
      <c r="A6" s="33" t="s">
        <v>7</v>
      </c>
      <c r="B6" s="32" t="s">
        <v>8</v>
      </c>
    </row>
    <row r="7" spans="1:2" ht="30" customHeight="1" x14ac:dyDescent="0.25">
      <c r="A7" s="33" t="s">
        <v>9</v>
      </c>
      <c r="B7" s="32" t="s">
        <v>10</v>
      </c>
    </row>
    <row r="8" spans="1:2" ht="30" customHeight="1" x14ac:dyDescent="0.25">
      <c r="A8" s="33" t="s">
        <v>11</v>
      </c>
      <c r="B8" s="32" t="s">
        <v>12</v>
      </c>
    </row>
    <row r="9" spans="1:2" ht="30" customHeight="1" x14ac:dyDescent="0.25">
      <c r="A9" s="34" t="s">
        <v>13</v>
      </c>
      <c r="B9" s="32" t="s">
        <v>14</v>
      </c>
    </row>
    <row r="10" spans="1:2" ht="30" customHeight="1" x14ac:dyDescent="0.25">
      <c r="A10" s="34" t="s">
        <v>15</v>
      </c>
      <c r="B10" s="32" t="s">
        <v>12</v>
      </c>
    </row>
    <row r="11" spans="1:2" ht="30" customHeight="1" x14ac:dyDescent="0.25">
      <c r="A11" s="34" t="s">
        <v>16</v>
      </c>
      <c r="B11" s="32" t="s">
        <v>17</v>
      </c>
    </row>
    <row r="12" spans="1:2" ht="30" customHeight="1" x14ac:dyDescent="0.25">
      <c r="A12" s="35" t="s">
        <v>18</v>
      </c>
      <c r="B12" s="32" t="s">
        <v>19</v>
      </c>
    </row>
    <row r="13" spans="1:2" ht="30" customHeight="1" x14ac:dyDescent="0.25">
      <c r="A13" s="35" t="s">
        <v>20</v>
      </c>
      <c r="B13" s="32" t="s">
        <v>12</v>
      </c>
    </row>
    <row r="14" spans="1:2" ht="30" customHeight="1" x14ac:dyDescent="0.25">
      <c r="A14" s="35" t="s">
        <v>21</v>
      </c>
      <c r="B14" s="32" t="s">
        <v>22</v>
      </c>
    </row>
    <row r="15" spans="1:2" ht="30" customHeight="1" x14ac:dyDescent="0.25">
      <c r="A15" s="12" t="s">
        <v>23</v>
      </c>
      <c r="B15" s="36" t="s">
        <v>24</v>
      </c>
    </row>
    <row r="16" spans="1:2" ht="30" customHeight="1" x14ac:dyDescent="0.25">
      <c r="A16" s="37" t="s">
        <v>25</v>
      </c>
      <c r="B16" s="38" t="s">
        <v>26</v>
      </c>
    </row>
    <row r="17" spans="1:2" ht="30" customHeight="1" x14ac:dyDescent="0.25">
      <c r="A17" s="37" t="s">
        <v>27</v>
      </c>
      <c r="B17" s="38" t="s">
        <v>28</v>
      </c>
    </row>
    <row r="18" spans="1:2" ht="30" customHeight="1" x14ac:dyDescent="0.25">
      <c r="A18" s="31" t="s">
        <v>29</v>
      </c>
      <c r="B18" s="32" t="s">
        <v>30</v>
      </c>
    </row>
    <row r="19" spans="1:2" ht="30" customHeight="1" x14ac:dyDescent="0.25">
      <c r="A19" s="31" t="s">
        <v>31</v>
      </c>
      <c r="B19" s="32" t="s">
        <v>32</v>
      </c>
    </row>
    <row r="20" spans="1:2" ht="15.75" customHeight="1" x14ac:dyDescent="0.25"/>
    <row r="21" spans="1:2" ht="15.75" customHeight="1" x14ac:dyDescent="0.25"/>
    <row r="22" spans="1:2" ht="15.75" customHeight="1" x14ac:dyDescent="0.25"/>
    <row r="23" spans="1:2" ht="15.75" customHeight="1" x14ac:dyDescent="0.25"/>
    <row r="24" spans="1:2" ht="15.75" customHeight="1" x14ac:dyDescent="0.25">
      <c r="B24" s="9"/>
    </row>
    <row r="25" spans="1:2" ht="15.75" customHeight="1" x14ac:dyDescent="0.25"/>
    <row r="26" spans="1:2" ht="15.75" customHeight="1" x14ac:dyDescent="0.25"/>
    <row r="27" spans="1:2" ht="15.75" customHeight="1" x14ac:dyDescent="0.25"/>
    <row r="28" spans="1:2" ht="15.75" customHeight="1" x14ac:dyDescent="0.25"/>
    <row r="29" spans="1:2" ht="15.75" customHeight="1" x14ac:dyDescent="0.25"/>
    <row r="30" spans="1:2" ht="15.75" customHeight="1" x14ac:dyDescent="0.25"/>
    <row r="31" spans="1:2" ht="15.75" customHeight="1" x14ac:dyDescent="0.25"/>
    <row r="32" spans="1: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hyperlinks>
    <hyperlink ref="B15" r:id="rId1" xr:uid="{25491049-ECBA-4591-915D-32BFB46F3270}"/>
    <hyperlink ref="B4" r:id="rId2" xr:uid="{A9C1341D-97D3-4789-A228-7A9B836EB262}"/>
    <hyperlink ref="B5" r:id="rId3" xr:uid="{480C2CEF-42BE-460B-A07B-CEA20982BB4B}"/>
    <hyperlink ref="B6" r:id="rId4" xr:uid="{6954DD0C-8ED2-4F2B-9B2F-0EFCFFF3F484}"/>
    <hyperlink ref="B7" r:id="rId5" xr:uid="{0E7B84A5-96B5-4B93-8FCF-1C2423C1095B}"/>
    <hyperlink ref="B8" r:id="rId6" xr:uid="{BF2400E6-22EC-4E09-B039-6BCAF04065CE}"/>
    <hyperlink ref="B9" r:id="rId7" xr:uid="{B53DF153-FE0C-46AE-AB1D-4DD72E2428F2}"/>
    <hyperlink ref="B10" r:id="rId8" xr:uid="{B73DC4AE-8B86-49C2-8EB9-7531B823464F}"/>
    <hyperlink ref="B11" r:id="rId9" xr:uid="{0A2B032F-4F01-4960-88E0-C46C3D2464DE}"/>
    <hyperlink ref="B12" r:id="rId10" xr:uid="{3E720627-F11C-4A6C-8806-153933C7AEF1}"/>
    <hyperlink ref="B13" r:id="rId11" xr:uid="{04113231-01B6-4ECD-9266-5DD8CFD54A41}"/>
    <hyperlink ref="B14" r:id="rId12" xr:uid="{B1F35BD2-7C5E-4FD3-9BD6-17969DBA91C3}"/>
    <hyperlink ref="B16" r:id="rId13" xr:uid="{FC66818C-21BC-4098-A634-5B0414640B7C}"/>
    <hyperlink ref="B17" r:id="rId14" xr:uid="{6349B082-2945-4FC9-AA50-DC57D86439B1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1000"/>
  <sheetViews>
    <sheetView workbookViewId="0">
      <pane ySplit="1" topLeftCell="A2" activePane="bottomLeft" state="frozen"/>
      <selection pane="bottomLeft" activeCell="D34" sqref="D34"/>
    </sheetView>
  </sheetViews>
  <sheetFormatPr defaultColWidth="14.453125" defaultRowHeight="30" customHeight="1" x14ac:dyDescent="0.35"/>
  <cols>
    <col min="1" max="7" width="20.54296875" style="9" customWidth="1"/>
    <col min="8" max="10" width="10.54296875" style="9" customWidth="1"/>
    <col min="11" max="12" width="30.54296875" style="9" hidden="1" customWidth="1"/>
    <col min="13" max="16384" width="14.453125" style="9"/>
  </cols>
  <sheetData>
    <row r="1" spans="1:26" s="64" customFormat="1" ht="30" customHeight="1" x14ac:dyDescent="0.35">
      <c r="A1" s="133" t="s">
        <v>33</v>
      </c>
      <c r="B1" s="134"/>
      <c r="C1" s="135" t="s">
        <v>34</v>
      </c>
      <c r="D1" s="136"/>
      <c r="E1" s="137" t="s">
        <v>35</v>
      </c>
      <c r="F1" s="136"/>
      <c r="G1" s="138"/>
      <c r="H1" s="139"/>
      <c r="I1" s="139"/>
      <c r="J1" s="139"/>
      <c r="K1" s="139"/>
      <c r="L1" s="67"/>
    </row>
    <row r="2" spans="1:26" s="64" customFormat="1" ht="30" customHeight="1" x14ac:dyDescent="0.35">
      <c r="A2" s="93" t="s">
        <v>36</v>
      </c>
      <c r="B2" s="118" t="s">
        <v>37</v>
      </c>
      <c r="C2" s="69" t="s">
        <v>36</v>
      </c>
      <c r="D2" s="69" t="s">
        <v>37</v>
      </c>
      <c r="E2" s="71" t="s">
        <v>36</v>
      </c>
      <c r="F2" s="94" t="s">
        <v>37</v>
      </c>
      <c r="G2" s="95" t="s">
        <v>38</v>
      </c>
      <c r="H2" s="78" t="s">
        <v>39</v>
      </c>
      <c r="I2" s="96" t="s">
        <v>40</v>
      </c>
      <c r="J2" s="109" t="s">
        <v>41</v>
      </c>
      <c r="K2" s="105" t="s">
        <v>42</v>
      </c>
      <c r="L2" s="105" t="s">
        <v>43</v>
      </c>
    </row>
    <row r="3" spans="1:26" ht="30" customHeight="1" x14ac:dyDescent="0.35">
      <c r="A3" s="44" t="s">
        <v>44</v>
      </c>
      <c r="B3" s="81" t="s">
        <v>45</v>
      </c>
      <c r="C3" s="119"/>
      <c r="D3" s="43"/>
      <c r="E3" s="82"/>
      <c r="F3" s="120"/>
      <c r="G3" s="112" t="str">
        <f>HYPERLINK("https://secondarylibrary.crestawards.org/a-balanced-diet/62137804","A balanced diet")</f>
        <v>A balanced diet</v>
      </c>
      <c r="H3" s="83">
        <v>0</v>
      </c>
      <c r="I3" s="121">
        <v>0</v>
      </c>
      <c r="J3" s="110">
        <v>1</v>
      </c>
      <c r="K3" s="106"/>
      <c r="L3" s="84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30" customHeight="1" x14ac:dyDescent="0.35">
      <c r="A4" s="119"/>
      <c r="B4" s="85"/>
      <c r="C4" s="119"/>
      <c r="D4" s="50"/>
      <c r="E4" s="82" t="s">
        <v>46</v>
      </c>
      <c r="F4" s="122" t="s">
        <v>47</v>
      </c>
      <c r="G4" s="113" t="str">
        <f>HYPERLINK("https://secondarylibrary.crestawards.org/a-clean-break/62206002","A clean break")</f>
        <v>A clean break</v>
      </c>
      <c r="H4" s="52">
        <v>1</v>
      </c>
      <c r="I4" s="53">
        <v>0</v>
      </c>
      <c r="J4" s="103">
        <v>0</v>
      </c>
      <c r="K4" s="107" t="s">
        <v>48</v>
      </c>
      <c r="L4" s="50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30" customHeight="1" x14ac:dyDescent="0.35">
      <c r="A5" s="119"/>
      <c r="B5" s="85"/>
      <c r="C5" s="119"/>
      <c r="D5" s="50"/>
      <c r="E5" s="82"/>
      <c r="F5" s="122"/>
      <c r="G5" s="113" t="str">
        <f>HYPERLINK("https://secondarylibrary.crestawards.org/aerodynamic-sails/62275532","Aerodynamic sails")</f>
        <v>Aerodynamic sails</v>
      </c>
      <c r="H5" s="52">
        <v>0</v>
      </c>
      <c r="I5" s="53">
        <v>0</v>
      </c>
      <c r="J5" s="103">
        <v>1</v>
      </c>
      <c r="K5" s="107"/>
      <c r="L5" s="56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30" customHeight="1" x14ac:dyDescent="0.35">
      <c r="A6" s="119"/>
      <c r="B6" s="85"/>
      <c r="C6" s="119"/>
      <c r="D6" s="50"/>
      <c r="E6" s="82" t="s">
        <v>46</v>
      </c>
      <c r="F6" s="122" t="s">
        <v>49</v>
      </c>
      <c r="G6" s="113" t="str">
        <f>HYPERLINK("https://secondarylibrary.crestawards.org/are-some-jeans-tougher/61716038","Are some jeans tougher")</f>
        <v>Are some jeans tougher</v>
      </c>
      <c r="H6" s="52">
        <v>0</v>
      </c>
      <c r="I6" s="53">
        <v>1</v>
      </c>
      <c r="J6" s="103">
        <v>0</v>
      </c>
      <c r="K6" s="107" t="s">
        <v>48</v>
      </c>
      <c r="L6" s="50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30" customHeight="1" x14ac:dyDescent="0.35">
      <c r="A7" s="119"/>
      <c r="B7" s="85"/>
      <c r="C7" s="119" t="s">
        <v>50</v>
      </c>
      <c r="D7" s="50" t="s">
        <v>51</v>
      </c>
      <c r="E7" s="82"/>
      <c r="F7" s="122"/>
      <c r="G7" s="113" t="str">
        <f>HYPERLINK("https://secondarylibrary.crestawards.org/art-restoration/62214103","Art restoration")</f>
        <v>Art restoration</v>
      </c>
      <c r="H7" s="52">
        <v>0</v>
      </c>
      <c r="I7" s="53">
        <v>1</v>
      </c>
      <c r="J7" s="103">
        <v>0</v>
      </c>
      <c r="K7" s="107" t="s">
        <v>48</v>
      </c>
      <c r="L7" s="50" t="s">
        <v>52</v>
      </c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30" customHeight="1" x14ac:dyDescent="0.35">
      <c r="A8" s="119"/>
      <c r="B8" s="85"/>
      <c r="C8" s="119"/>
      <c r="D8" s="50"/>
      <c r="E8" s="82"/>
      <c r="F8" s="122"/>
      <c r="G8" s="113" t="str">
        <f>HYPERLINK("https://secondarylibrary.crestawards.org/gold-grand-challenges/62452389","Biogas generator (Grand Challenge)")</f>
        <v>Biogas generator (Grand Challenge)</v>
      </c>
      <c r="H8" s="52">
        <v>0</v>
      </c>
      <c r="I8" s="53">
        <v>0</v>
      </c>
      <c r="J8" s="103">
        <v>1</v>
      </c>
      <c r="K8" s="107"/>
      <c r="L8" s="56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30" customHeight="1" x14ac:dyDescent="0.35">
      <c r="A9" s="119"/>
      <c r="B9" s="85"/>
      <c r="C9" s="119"/>
      <c r="D9" s="50"/>
      <c r="E9" s="82"/>
      <c r="F9" s="122"/>
      <c r="G9" s="113" t="str">
        <f>HYPERLINK("https://secondarylibrary.crestawards.org/brighter-after-a-cup-of-tea/62137807","Brighter after a cup of tea")</f>
        <v>Brighter after a cup of tea</v>
      </c>
      <c r="H9" s="52">
        <v>0</v>
      </c>
      <c r="I9" s="53">
        <v>0</v>
      </c>
      <c r="J9" s="103">
        <v>1</v>
      </c>
      <c r="K9" s="107"/>
      <c r="L9" s="56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30" customHeight="1" x14ac:dyDescent="0.35">
      <c r="A10" s="119"/>
      <c r="B10" s="85"/>
      <c r="C10" s="119"/>
      <c r="D10" s="50"/>
      <c r="E10" s="82"/>
      <c r="F10" s="122"/>
      <c r="G10" s="113" t="str">
        <f>HYPERLINK("https://secondarylibrary.crestawards.org/compare-suncreams/62137808","Compare different sun creams")</f>
        <v>Compare different sun creams</v>
      </c>
      <c r="H10" s="52">
        <v>0</v>
      </c>
      <c r="I10" s="53">
        <v>0</v>
      </c>
      <c r="J10" s="103">
        <v>1</v>
      </c>
      <c r="K10" s="107"/>
      <c r="L10" s="56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30" customHeight="1" x14ac:dyDescent="0.35">
      <c r="A11" s="119"/>
      <c r="B11" s="85"/>
      <c r="C11" s="119"/>
      <c r="D11" s="50"/>
      <c r="E11" s="82"/>
      <c r="F11" s="122"/>
      <c r="G11" s="113" t="str">
        <f>HYPERLINK("https://secondarylibrary.crestawards.org/compare-fabric-properties/62137798","Compare fabric properties ")</f>
        <v xml:space="preserve">Compare fabric properties </v>
      </c>
      <c r="H11" s="52">
        <v>0</v>
      </c>
      <c r="I11" s="53">
        <v>0</v>
      </c>
      <c r="J11" s="103">
        <v>1</v>
      </c>
      <c r="K11" s="107"/>
      <c r="L11" s="56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30" customHeight="1" x14ac:dyDescent="0.35">
      <c r="A12" s="119" t="s">
        <v>44</v>
      </c>
      <c r="B12" s="85" t="s">
        <v>53</v>
      </c>
      <c r="C12" s="119"/>
      <c r="D12" s="50"/>
      <c r="E12" s="82"/>
      <c r="F12" s="122"/>
      <c r="G12" s="113" t="str">
        <f>HYPERLINK("https://secondarylibrary.crestawards.org/cooking-pasta/62137416","Cooking pasta")</f>
        <v>Cooking pasta</v>
      </c>
      <c r="H12" s="52">
        <v>0</v>
      </c>
      <c r="I12" s="53">
        <v>1</v>
      </c>
      <c r="J12" s="103">
        <v>0</v>
      </c>
      <c r="K12" s="107" t="s">
        <v>48</v>
      </c>
      <c r="L12" s="50" t="s">
        <v>54</v>
      </c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30" customHeight="1" x14ac:dyDescent="0.35">
      <c r="A13" s="119"/>
      <c r="B13" s="85"/>
      <c r="C13" s="119" t="s">
        <v>50</v>
      </c>
      <c r="D13" s="50" t="s">
        <v>52</v>
      </c>
      <c r="E13" s="82"/>
      <c r="F13" s="122"/>
      <c r="G13" s="113" t="str">
        <f>HYPERLINK("https://secondarylibrary.crestawards.org/detect-fraud-using-chromatography/62214116","Detect fraud using chromatography")</f>
        <v>Detect fraud using chromatography</v>
      </c>
      <c r="H13" s="52">
        <v>0</v>
      </c>
      <c r="I13" s="53">
        <v>1</v>
      </c>
      <c r="J13" s="103">
        <v>0</v>
      </c>
      <c r="K13" s="107" t="s">
        <v>48</v>
      </c>
      <c r="L13" s="50" t="s">
        <v>52</v>
      </c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30" customHeight="1" x14ac:dyDescent="0.35">
      <c r="A14" s="119"/>
      <c r="B14" s="85"/>
      <c r="C14" s="119" t="s">
        <v>50</v>
      </c>
      <c r="D14" s="50" t="s">
        <v>55</v>
      </c>
      <c r="E14" s="82"/>
      <c r="F14" s="122"/>
      <c r="G14" s="113" t="str">
        <f>HYPERLINK("https://secondarylibrary.crestawards.org/detecting-drugs/62214113","Detecting drugs")</f>
        <v>Detecting drugs</v>
      </c>
      <c r="H14" s="52">
        <v>0</v>
      </c>
      <c r="I14" s="53">
        <v>1</v>
      </c>
      <c r="J14" s="103">
        <v>0</v>
      </c>
      <c r="K14" s="107" t="s">
        <v>48</v>
      </c>
      <c r="L14" s="50" t="s">
        <v>55</v>
      </c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30" customHeight="1" x14ac:dyDescent="0.35">
      <c r="A15" s="119"/>
      <c r="B15" s="85"/>
      <c r="C15" s="119"/>
      <c r="D15" s="50"/>
      <c r="E15" s="82"/>
      <c r="F15" s="122"/>
      <c r="G15" s="113" t="str">
        <f>HYPERLINK("https://secondarylibrary.crestawards.org/detecting-food-fraud/61761932","Detecting food fraud")</f>
        <v>Detecting food fraud</v>
      </c>
      <c r="H15" s="52">
        <v>0</v>
      </c>
      <c r="I15" s="53">
        <v>0</v>
      </c>
      <c r="J15" s="103">
        <v>1</v>
      </c>
      <c r="K15" s="107"/>
      <c r="L15" s="56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30" customHeight="1" x14ac:dyDescent="0.35">
      <c r="A16" s="119"/>
      <c r="B16" s="85"/>
      <c r="C16" s="119"/>
      <c r="D16" s="50"/>
      <c r="E16" s="82" t="s">
        <v>56</v>
      </c>
      <c r="F16" s="122" t="s">
        <v>57</v>
      </c>
      <c r="G16" s="113" t="str">
        <f>HYPERLINK("https://secondarylibrary.crestawards.org/fabrics-for-cold-weather-clothing/62214157","Fabrics for cold weather clothing")</f>
        <v>Fabrics for cold weather clothing</v>
      </c>
      <c r="H16" s="52">
        <v>0</v>
      </c>
      <c r="I16" s="53">
        <v>1</v>
      </c>
      <c r="J16" s="103">
        <v>0</v>
      </c>
      <c r="K16" s="107" t="s">
        <v>48</v>
      </c>
      <c r="L16" s="50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30" customHeight="1" x14ac:dyDescent="0.35">
      <c r="A17" s="119"/>
      <c r="B17" s="85"/>
      <c r="C17" s="119" t="s">
        <v>50</v>
      </c>
      <c r="D17" s="50" t="s">
        <v>58</v>
      </c>
      <c r="E17" s="82"/>
      <c r="F17" s="50" t="s">
        <v>58</v>
      </c>
      <c r="G17" s="113" t="str">
        <f>HYPERLINK("https://secondarylibrary.crestawards.org/fraud-detection-testing-metals/61716030","Fraud detection: testing metals")</f>
        <v>Fraud detection: testing metals</v>
      </c>
      <c r="H17" s="52">
        <v>1</v>
      </c>
      <c r="I17" s="53">
        <v>0</v>
      </c>
      <c r="J17" s="103">
        <v>0</v>
      </c>
      <c r="K17" s="107" t="s">
        <v>48</v>
      </c>
      <c r="L17" s="50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44.15" customHeight="1" x14ac:dyDescent="0.35">
      <c r="A18" s="119"/>
      <c r="B18" s="85"/>
      <c r="C18" s="119"/>
      <c r="D18" s="50"/>
      <c r="E18" s="82"/>
      <c r="F18" s="122"/>
      <c r="G18" s="113" t="str">
        <f>HYPERLINK("https://secondarylibrary.crestawards.org/gold-grand-challenges/62452389","Green building design (Grand Challenge)")</f>
        <v>Green building design (Grand Challenge)</v>
      </c>
      <c r="H18" s="52">
        <v>0</v>
      </c>
      <c r="I18" s="53">
        <v>0</v>
      </c>
      <c r="J18" s="103">
        <v>1</v>
      </c>
      <c r="K18" s="107"/>
      <c r="L18" s="56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42" customHeight="1" x14ac:dyDescent="0.35">
      <c r="A19" s="119"/>
      <c r="B19" s="85"/>
      <c r="C19" s="119" t="s">
        <v>50</v>
      </c>
      <c r="D19" s="50" t="s">
        <v>52</v>
      </c>
      <c r="E19" s="82" t="s">
        <v>46</v>
      </c>
      <c r="F19" s="122" t="s">
        <v>59</v>
      </c>
      <c r="G19" s="113" t="str">
        <f>HYPERLINK("https://secondarylibrary.crestawards.org/hit-and-run/61716032","Hit and run")</f>
        <v>Hit and run</v>
      </c>
      <c r="H19" s="52">
        <v>0</v>
      </c>
      <c r="I19" s="53">
        <v>1</v>
      </c>
      <c r="J19" s="103">
        <v>0</v>
      </c>
      <c r="K19" s="107" t="s">
        <v>48</v>
      </c>
      <c r="L19" s="50" t="s">
        <v>52</v>
      </c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30" customHeight="1" x14ac:dyDescent="0.35">
      <c r="A20" s="119"/>
      <c r="B20" s="85"/>
      <c r="C20" s="119"/>
      <c r="D20" s="50"/>
      <c r="E20" s="82" t="s">
        <v>60</v>
      </c>
      <c r="F20" s="122" t="s">
        <v>61</v>
      </c>
      <c r="G20" s="113" t="str">
        <f>HYPERLINK("https://secondarylibrary.crestawards.org/how-do-rockets-work/61716036","How do rockets work?")</f>
        <v>How do rockets work?</v>
      </c>
      <c r="H20" s="52">
        <v>1</v>
      </c>
      <c r="I20" s="53">
        <v>0</v>
      </c>
      <c r="J20" s="103">
        <v>0</v>
      </c>
      <c r="K20" s="107" t="s">
        <v>48</v>
      </c>
      <c r="L20" s="50" t="s">
        <v>62</v>
      </c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42.65" customHeight="1" x14ac:dyDescent="0.35">
      <c r="A21" s="119" t="s">
        <v>44</v>
      </c>
      <c r="B21" s="85" t="s">
        <v>63</v>
      </c>
      <c r="C21" s="119" t="s">
        <v>64</v>
      </c>
      <c r="D21" s="50" t="s">
        <v>65</v>
      </c>
      <c r="E21" s="82"/>
      <c r="F21" s="122"/>
      <c r="G21" s="113" t="str">
        <f>HYPERLINK("https://secondarylibrary.crestawards.org/how-healthy-is-your-spread/62214120","How healthy is your spread")</f>
        <v>How healthy is your spread</v>
      </c>
      <c r="H21" s="52">
        <v>0</v>
      </c>
      <c r="I21" s="53">
        <v>1</v>
      </c>
      <c r="J21" s="103">
        <v>0</v>
      </c>
      <c r="K21" s="107" t="s">
        <v>48</v>
      </c>
      <c r="L21" s="50" t="s">
        <v>66</v>
      </c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30" customHeight="1" x14ac:dyDescent="0.35">
      <c r="A22" s="119"/>
      <c r="B22" s="85"/>
      <c r="C22" s="119"/>
      <c r="D22" s="50"/>
      <c r="E22" s="82"/>
      <c r="F22" s="122"/>
      <c r="G22" s="113" t="str">
        <f>HYPERLINK("https://secondarylibrary.crestawards.org/how-much-starch-is-in-a-potato/62137799","How much starch is in a potato")</f>
        <v>How much starch is in a potato</v>
      </c>
      <c r="H22" s="52">
        <v>0</v>
      </c>
      <c r="I22" s="53">
        <v>0</v>
      </c>
      <c r="J22" s="103">
        <v>1</v>
      </c>
      <c r="K22" s="107"/>
      <c r="L22" s="56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30" customHeight="1" x14ac:dyDescent="0.35">
      <c r="A23" s="119"/>
      <c r="B23" s="85"/>
      <c r="C23" s="119"/>
      <c r="D23" s="50"/>
      <c r="E23" s="82"/>
      <c r="F23" s="122"/>
      <c r="G23" s="113" t="str">
        <f>HYPERLINK("https://secondarylibrary.crestawards.org/how-quick-are-your-reactions/62275536","How quick are your reactions?")</f>
        <v>How quick are your reactions?</v>
      </c>
      <c r="H23" s="52">
        <v>0</v>
      </c>
      <c r="I23" s="53">
        <v>0</v>
      </c>
      <c r="J23" s="103">
        <v>1</v>
      </c>
      <c r="K23" s="107"/>
      <c r="L23" s="56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30" customHeight="1" x14ac:dyDescent="0.35">
      <c r="A24" s="119" t="s">
        <v>44</v>
      </c>
      <c r="B24" s="85" t="s">
        <v>67</v>
      </c>
      <c r="C24" s="119"/>
      <c r="D24" s="50"/>
      <c r="E24" s="82"/>
      <c r="F24" s="122"/>
      <c r="G24" s="113" t="str">
        <f>HYPERLINK("https://secondarylibrary.crestawards.org/how-steady-is-your-hand/61716042","How steady is your hand")</f>
        <v>How steady is your hand</v>
      </c>
      <c r="H24" s="52">
        <v>0</v>
      </c>
      <c r="I24" s="53">
        <v>1</v>
      </c>
      <c r="J24" s="103">
        <v>0</v>
      </c>
      <c r="K24" s="107" t="s">
        <v>48</v>
      </c>
      <c r="L24" s="50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30" customHeight="1" x14ac:dyDescent="0.35">
      <c r="A25" s="119"/>
      <c r="B25" s="85"/>
      <c r="C25" s="119"/>
      <c r="D25" s="50"/>
      <c r="E25" s="82" t="s">
        <v>46</v>
      </c>
      <c r="F25" s="122" t="s">
        <v>49</v>
      </c>
      <c r="G25" s="113" t="str">
        <f>HYPERLINK("https://secondarylibrary.crestawards.org/how-strong-are-climbing-ropes/62137420","How strong are climbing ropes")</f>
        <v>How strong are climbing ropes</v>
      </c>
      <c r="H25" s="52">
        <v>0</v>
      </c>
      <c r="I25" s="53">
        <v>1</v>
      </c>
      <c r="J25" s="103">
        <v>0</v>
      </c>
      <c r="K25" s="107" t="s">
        <v>48</v>
      </c>
      <c r="L25" s="50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30" customHeight="1" x14ac:dyDescent="0.35">
      <c r="A26" s="119"/>
      <c r="B26" s="85"/>
      <c r="C26" s="119"/>
      <c r="D26" s="50"/>
      <c r="E26" s="82"/>
      <c r="F26" s="122"/>
      <c r="G26" s="114" t="s">
        <v>68</v>
      </c>
      <c r="H26" s="52">
        <v>1</v>
      </c>
      <c r="I26" s="53">
        <v>0</v>
      </c>
      <c r="J26" s="103">
        <v>0</v>
      </c>
      <c r="K26" s="107"/>
      <c r="L26" s="50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30" customHeight="1" x14ac:dyDescent="0.35">
      <c r="A27" s="119"/>
      <c r="B27" s="85"/>
      <c r="C27" s="119"/>
      <c r="D27" s="50"/>
      <c r="E27" s="82"/>
      <c r="F27" s="122"/>
      <c r="G27" s="115" t="str">
        <f>HYPERLINK("https://secondarylibrary.crestawards.org/silver-grand-challenges/62452387","Hydrogen fuel cell (Grand Challenge)")</f>
        <v>Hydrogen fuel cell (Grand Challenge)</v>
      </c>
      <c r="H27" s="52">
        <v>0</v>
      </c>
      <c r="I27" s="53">
        <v>1</v>
      </c>
      <c r="J27" s="103">
        <v>0</v>
      </c>
      <c r="K27" s="107"/>
      <c r="L27" s="50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30" customHeight="1" x14ac:dyDescent="0.35">
      <c r="A28" s="119"/>
      <c r="B28" s="85"/>
      <c r="C28" s="119" t="s">
        <v>64</v>
      </c>
      <c r="D28" s="50" t="s">
        <v>69</v>
      </c>
      <c r="E28" s="82"/>
      <c r="F28" s="122"/>
      <c r="G28" s="113" t="str">
        <f>HYPERLINK("https://secondarylibrary.crestawards.org/ileaps-climate-science-silver-resources/62671813","In the air (Climate Science)")</f>
        <v>In the air (Climate Science)</v>
      </c>
      <c r="H28" s="52">
        <v>0</v>
      </c>
      <c r="I28" s="53">
        <v>1</v>
      </c>
      <c r="J28" s="103">
        <v>0</v>
      </c>
      <c r="K28" s="107" t="s">
        <v>48</v>
      </c>
      <c r="L28" s="50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30" customHeight="1" x14ac:dyDescent="0.35">
      <c r="A29" s="119"/>
      <c r="B29" s="85"/>
      <c r="C29" s="119"/>
      <c r="D29" s="50"/>
      <c r="E29" s="82" t="s">
        <v>56</v>
      </c>
      <c r="F29" s="122" t="s">
        <v>70</v>
      </c>
      <c r="G29" s="113" t="str">
        <f>HYPERLINK("https://secondarylibrary.crestawards.org/insulating-fabrics/61716039","Insulating fabrics")</f>
        <v>Insulating fabrics</v>
      </c>
      <c r="H29" s="52">
        <v>1</v>
      </c>
      <c r="I29" s="53">
        <v>0</v>
      </c>
      <c r="J29" s="103">
        <v>0</v>
      </c>
      <c r="K29" s="107" t="s">
        <v>48</v>
      </c>
      <c r="L29" s="50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42.65" customHeight="1" x14ac:dyDescent="0.35">
      <c r="A30" s="119"/>
      <c r="B30" s="85"/>
      <c r="C30" s="119"/>
      <c r="D30" s="50"/>
      <c r="E30" s="82"/>
      <c r="F30" s="122"/>
      <c r="G30" s="114" t="s">
        <v>71</v>
      </c>
      <c r="H30" s="52">
        <v>0</v>
      </c>
      <c r="I30" s="53">
        <v>0</v>
      </c>
      <c r="J30" s="103">
        <v>1</v>
      </c>
      <c r="K30" s="107"/>
      <c r="L30" s="56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30" customHeight="1" x14ac:dyDescent="0.35">
      <c r="A31" s="119"/>
      <c r="B31" s="85"/>
      <c r="C31" s="119"/>
      <c r="D31" s="50"/>
      <c r="E31" s="82"/>
      <c r="F31" s="122"/>
      <c r="G31" s="113" t="str">
        <f>HYPERLINK("https://secondarylibrary.crestawards.org/investigating-crash-damage/62275539","Investigating crash damage")</f>
        <v>Investigating crash damage</v>
      </c>
      <c r="H31" s="52">
        <v>0</v>
      </c>
      <c r="I31" s="53">
        <v>0</v>
      </c>
      <c r="J31" s="103">
        <v>1</v>
      </c>
      <c r="K31" s="107"/>
      <c r="L31" s="56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45.65" customHeight="1" x14ac:dyDescent="0.35">
      <c r="A32" s="119"/>
      <c r="B32" s="85"/>
      <c r="C32" s="119"/>
      <c r="D32" s="50"/>
      <c r="E32" s="82"/>
      <c r="F32" s="122"/>
      <c r="G32" s="113" t="str">
        <f>HYPERLINK("https://secondarylibrary.crestawards.org/investigating-vitamin-supplements/62137803","Investigating vitamin supplements")</f>
        <v>Investigating vitamin supplements</v>
      </c>
      <c r="H32" s="52">
        <v>0</v>
      </c>
      <c r="I32" s="53">
        <v>0</v>
      </c>
      <c r="J32" s="103">
        <v>1</v>
      </c>
      <c r="K32" s="107"/>
      <c r="L32" s="56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32" ht="30" customHeight="1" x14ac:dyDescent="0.35">
      <c r="A33" s="119"/>
      <c r="B33" s="85"/>
      <c r="C33" s="119"/>
      <c r="D33" s="50"/>
      <c r="E33" s="82" t="s">
        <v>46</v>
      </c>
      <c r="F33" s="122" t="s">
        <v>72</v>
      </c>
      <c r="G33" s="113" t="str">
        <f>HYPERLINK("https://secondarylibrary.crestawards.org/make-a-rollercoaster-faster/62205990","Make a rollercoaster faster")</f>
        <v>Make a rollercoaster faster</v>
      </c>
      <c r="H33" s="52">
        <v>1</v>
      </c>
      <c r="I33" s="53">
        <v>0</v>
      </c>
      <c r="J33" s="103">
        <v>0</v>
      </c>
      <c r="K33" s="107" t="s">
        <v>48</v>
      </c>
      <c r="L33" s="50" t="s">
        <v>73</v>
      </c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32" ht="41.15" customHeight="1" x14ac:dyDescent="0.35">
      <c r="A34" s="119"/>
      <c r="B34" s="85"/>
      <c r="C34" s="119" t="s">
        <v>50</v>
      </c>
      <c r="D34" s="50" t="s">
        <v>74</v>
      </c>
      <c r="E34" s="82"/>
      <c r="F34" s="122"/>
      <c r="G34" s="113" t="str">
        <f>HYPERLINK("https://secondarylibrary.crestawards.org/make-and-analyse-painkillers/62214127","Make and analyse pain relievers")</f>
        <v>Make and analyse pain relievers</v>
      </c>
      <c r="H34" s="52">
        <v>0</v>
      </c>
      <c r="I34" s="53">
        <v>1</v>
      </c>
      <c r="J34" s="103">
        <v>0</v>
      </c>
      <c r="K34" s="107" t="s">
        <v>48</v>
      </c>
      <c r="L34" s="50" t="s">
        <v>52</v>
      </c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32" ht="30" customHeight="1" x14ac:dyDescent="0.35">
      <c r="A35" s="119"/>
      <c r="B35" s="85"/>
      <c r="C35" s="119" t="s">
        <v>50</v>
      </c>
      <c r="D35" s="50" t="s">
        <v>75</v>
      </c>
      <c r="E35" s="82" t="s">
        <v>46</v>
      </c>
      <c r="F35" s="122" t="s">
        <v>58</v>
      </c>
      <c r="G35" s="113" t="str">
        <f>HYPERLINK("https://secondarylibrary.crestawards.org/measuring-alcohol-content/62214138","Measuring alcohol content")</f>
        <v>Measuring alcohol content</v>
      </c>
      <c r="H35" s="52">
        <v>0</v>
      </c>
      <c r="I35" s="53">
        <v>1</v>
      </c>
      <c r="J35" s="103">
        <v>0</v>
      </c>
      <c r="K35" s="107" t="s">
        <v>48</v>
      </c>
      <c r="L35" s="50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32" ht="43" customHeight="1" x14ac:dyDescent="0.35">
      <c r="A36" s="119"/>
      <c r="B36" s="85"/>
      <c r="C36" s="119"/>
      <c r="D36" s="50"/>
      <c r="E36" s="82"/>
      <c r="F36" s="122"/>
      <c r="G36" s="114" t="s">
        <v>76</v>
      </c>
      <c r="H36" s="52">
        <v>0</v>
      </c>
      <c r="I36" s="53">
        <v>0</v>
      </c>
      <c r="J36" s="103">
        <v>1</v>
      </c>
      <c r="K36" s="107"/>
      <c r="L36" s="56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32" ht="30" customHeight="1" x14ac:dyDescent="0.35">
      <c r="A37" s="119"/>
      <c r="B37" s="85"/>
      <c r="C37" s="119" t="s">
        <v>77</v>
      </c>
      <c r="D37" s="50" t="s">
        <v>78</v>
      </c>
      <c r="E37" s="82"/>
      <c r="F37" s="122"/>
      <c r="G37" s="113" t="str">
        <f>HYPERLINK("https://secondarylibrary.crestawards.org/monitoring-acid-rain/62206088","Monitoring acid rain")</f>
        <v>Monitoring acid rain</v>
      </c>
      <c r="H37" s="52">
        <v>1</v>
      </c>
      <c r="I37" s="53">
        <v>0</v>
      </c>
      <c r="J37" s="103">
        <v>0</v>
      </c>
      <c r="K37" s="107" t="s">
        <v>48</v>
      </c>
      <c r="L37" s="50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32" ht="30" customHeight="1" x14ac:dyDescent="0.35">
      <c r="A38" s="119"/>
      <c r="B38" s="85"/>
      <c r="C38" s="119"/>
      <c r="D38" s="50"/>
      <c r="E38" s="82"/>
      <c r="F38" s="122"/>
      <c r="G38" s="113" t="str">
        <f>HYPERLINK("https://secondarylibrary.crestawards.org/monitoring-lead-pollution/62275540","Monitoring lead pollution")</f>
        <v>Monitoring lead pollution</v>
      </c>
      <c r="H38" s="52">
        <v>0</v>
      </c>
      <c r="I38" s="53">
        <v>0</v>
      </c>
      <c r="J38" s="103">
        <v>1</v>
      </c>
      <c r="K38" s="107"/>
      <c r="L38" s="56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32" ht="30" customHeight="1" x14ac:dyDescent="0.35">
      <c r="A39" s="119"/>
      <c r="B39" s="85"/>
      <c r="C39" s="119" t="s">
        <v>77</v>
      </c>
      <c r="D39" s="50" t="s">
        <v>79</v>
      </c>
      <c r="E39" s="82"/>
      <c r="F39" s="122"/>
      <c r="G39" s="113" t="str">
        <f>HYPERLINK("https://secondarylibrary.crestawards.org/monitoring-water-pollution/62214145","Monitoring water pollution")</f>
        <v>Monitoring water pollution</v>
      </c>
      <c r="H39" s="52">
        <v>0</v>
      </c>
      <c r="I39" s="53">
        <v>1</v>
      </c>
      <c r="J39" s="103">
        <v>0</v>
      </c>
      <c r="K39" s="107" t="s">
        <v>48</v>
      </c>
      <c r="L39" s="50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32" ht="42.65" customHeight="1" x14ac:dyDescent="0.35">
      <c r="A40" s="119" t="s">
        <v>80</v>
      </c>
      <c r="B40" s="85" t="s">
        <v>81</v>
      </c>
      <c r="C40" s="119" t="s">
        <v>64</v>
      </c>
      <c r="D40" s="50" t="s">
        <v>82</v>
      </c>
      <c r="E40" s="82"/>
      <c r="F40" s="122"/>
      <c r="G40" s="113" t="str">
        <f>HYPERLINK("https://secondarylibrary.crestawards.org/oral-rehydration-therapies/62137365","Oral rehydration therapies")</f>
        <v>Oral rehydration therapies</v>
      </c>
      <c r="H40" s="86">
        <v>0</v>
      </c>
      <c r="I40" s="87">
        <v>1</v>
      </c>
      <c r="J40" s="111">
        <v>0</v>
      </c>
      <c r="K40" s="51" t="s">
        <v>48</v>
      </c>
      <c r="L40" s="50" t="s">
        <v>83</v>
      </c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19"/>
      <c r="AB40" s="19"/>
      <c r="AC40" s="19"/>
      <c r="AD40" s="19"/>
      <c r="AE40" s="19"/>
      <c r="AF40" s="19"/>
    </row>
    <row r="41" spans="1:32" ht="30" customHeight="1" x14ac:dyDescent="0.35">
      <c r="A41" s="119" t="s">
        <v>84</v>
      </c>
      <c r="B41" s="85" t="s">
        <v>85</v>
      </c>
      <c r="C41" s="119"/>
      <c r="D41" s="50"/>
      <c r="E41" s="82"/>
      <c r="F41" s="122"/>
      <c r="G41" s="113" t="str">
        <f>HYPERLINK("https://secondarylibrary.crestawards.org/plant-growth-and-fertilisers/61716040","Plant growth and fertilisers")</f>
        <v>Plant growth and fertilisers</v>
      </c>
      <c r="H41" s="52">
        <v>0</v>
      </c>
      <c r="I41" s="53">
        <v>1</v>
      </c>
      <c r="J41" s="103">
        <v>0</v>
      </c>
      <c r="K41" s="107" t="s">
        <v>48</v>
      </c>
      <c r="L41" s="50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32" ht="30" customHeight="1" x14ac:dyDescent="0.35">
      <c r="A42" s="119" t="s">
        <v>84</v>
      </c>
      <c r="B42" s="85" t="s">
        <v>86</v>
      </c>
      <c r="C42" s="119"/>
      <c r="D42" s="50"/>
      <c r="E42" s="82"/>
      <c r="F42" s="122"/>
      <c r="G42" s="113" t="str">
        <f>HYPERLINK("https://secondarylibrary.crestawards.org/plant-nutrients/61716041","Plant growth and nutrients")</f>
        <v>Plant growth and nutrients</v>
      </c>
      <c r="H42" s="52">
        <v>1</v>
      </c>
      <c r="I42" s="53">
        <v>0</v>
      </c>
      <c r="J42" s="103">
        <v>0</v>
      </c>
      <c r="K42" s="107"/>
      <c r="L42" s="50" t="s">
        <v>87</v>
      </c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32" ht="30" customHeight="1" x14ac:dyDescent="0.35">
      <c r="A43" s="119"/>
      <c r="B43" s="85"/>
      <c r="C43" s="119" t="s">
        <v>80</v>
      </c>
      <c r="D43" s="50" t="s">
        <v>88</v>
      </c>
      <c r="E43" s="82"/>
      <c r="F43" s="122"/>
      <c r="G43" s="113" t="str">
        <f>HYPERLINK("https://secondarylibrary.crestawards.org/quality-control/62206092","Quality control")</f>
        <v>Quality control</v>
      </c>
      <c r="H43" s="52">
        <v>1</v>
      </c>
      <c r="I43" s="53">
        <v>0</v>
      </c>
      <c r="J43" s="103">
        <v>0</v>
      </c>
      <c r="K43" s="107" t="s">
        <v>48</v>
      </c>
      <c r="L43" s="50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32" ht="30" customHeight="1" x14ac:dyDescent="0.35">
      <c r="A44" s="119"/>
      <c r="B44" s="85"/>
      <c r="C44" s="119"/>
      <c r="D44" s="50"/>
      <c r="E44" s="82"/>
      <c r="F44" s="122"/>
      <c r="G44" s="114" t="s">
        <v>89</v>
      </c>
      <c r="H44" s="52">
        <v>0</v>
      </c>
      <c r="I44" s="53">
        <v>0</v>
      </c>
      <c r="J44" s="103">
        <v>1</v>
      </c>
      <c r="K44" s="107"/>
      <c r="L44" s="56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32" ht="30" customHeight="1" x14ac:dyDescent="0.35">
      <c r="A45" s="119"/>
      <c r="B45" s="85"/>
      <c r="C45" s="119" t="s">
        <v>90</v>
      </c>
      <c r="D45" s="50" t="s">
        <v>91</v>
      </c>
      <c r="E45" s="82"/>
      <c r="F45" s="122"/>
      <c r="G45" s="113" t="str">
        <f>HYPERLINK("https://secondarylibrary.crestawards.org/revealing-fingerprints/62206096","Revealing fingerprints")</f>
        <v>Revealing fingerprints</v>
      </c>
      <c r="H45" s="52">
        <v>1</v>
      </c>
      <c r="I45" s="53">
        <v>0</v>
      </c>
      <c r="J45" s="103">
        <v>0</v>
      </c>
      <c r="K45" s="107" t="s">
        <v>48</v>
      </c>
      <c r="L45" s="50" t="s">
        <v>92</v>
      </c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32" ht="30" customHeight="1" x14ac:dyDescent="0.35">
      <c r="A46" s="119"/>
      <c r="B46" s="85"/>
      <c r="C46" s="119" t="s">
        <v>50</v>
      </c>
      <c r="D46" s="50" t="s">
        <v>93</v>
      </c>
      <c r="E46" s="82"/>
      <c r="F46" s="122"/>
      <c r="G46" s="113" t="str">
        <f>HYPERLINK("https://secondarylibrary.crestawards.org/sailing-clothing/61716037","Sailing clothing")</f>
        <v>Sailing clothing</v>
      </c>
      <c r="H46" s="52">
        <v>1</v>
      </c>
      <c r="I46" s="53">
        <v>0</v>
      </c>
      <c r="J46" s="103">
        <v>0</v>
      </c>
      <c r="K46" s="107" t="s">
        <v>48</v>
      </c>
      <c r="L46" s="50" t="s">
        <v>94</v>
      </c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32" ht="30" customHeight="1" x14ac:dyDescent="0.35">
      <c r="A47" s="119"/>
      <c r="B47" s="85"/>
      <c r="C47" s="119"/>
      <c r="D47" s="50"/>
      <c r="E47" s="82"/>
      <c r="F47" s="122"/>
      <c r="G47" s="113" t="str">
        <f>HYPERLINK("https://secondarylibrary.crestawards.org/shampoo-and-hair-types/62137441","Shampoo and hair types")</f>
        <v>Shampoo and hair types</v>
      </c>
      <c r="H47" s="52">
        <v>0</v>
      </c>
      <c r="I47" s="53">
        <v>1</v>
      </c>
      <c r="J47" s="103">
        <v>0</v>
      </c>
      <c r="K47" s="107"/>
      <c r="L47" s="50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32" ht="69.650000000000006" customHeight="1" x14ac:dyDescent="0.35">
      <c r="A48" s="119" t="s">
        <v>80</v>
      </c>
      <c r="B48" s="85" t="s">
        <v>95</v>
      </c>
      <c r="C48" s="119"/>
      <c r="D48" s="50"/>
      <c r="E48" s="82" t="s">
        <v>96</v>
      </c>
      <c r="F48" s="122" t="s">
        <v>97</v>
      </c>
      <c r="G48" s="113" t="str">
        <f>HYPERLINK("https://secondarylibrary.crestawards.org/testing-suncreams/62137428","Testing suncreams")</f>
        <v>Testing suncreams</v>
      </c>
      <c r="H48" s="52">
        <v>0</v>
      </c>
      <c r="I48" s="53">
        <v>1</v>
      </c>
      <c r="J48" s="103">
        <v>0</v>
      </c>
      <c r="K48" s="107" t="s">
        <v>48</v>
      </c>
      <c r="L48" s="50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30" customHeight="1" x14ac:dyDescent="0.35">
      <c r="A49" s="119" t="s">
        <v>44</v>
      </c>
      <c r="B49" s="85" t="s">
        <v>98</v>
      </c>
      <c r="C49" s="119"/>
      <c r="D49" s="50"/>
      <c r="E49" s="82"/>
      <c r="F49" s="122"/>
      <c r="G49" s="113" t="str">
        <f>HYPERLINK("https://secondarylibrary.crestawards.org/testing-toothpastes/61716035","Testing toothpastes")</f>
        <v>Testing toothpastes</v>
      </c>
      <c r="H49" s="52">
        <v>0</v>
      </c>
      <c r="I49" s="53">
        <v>1</v>
      </c>
      <c r="J49" s="103">
        <v>0</v>
      </c>
      <c r="K49" s="107" t="s">
        <v>48</v>
      </c>
      <c r="L49" s="50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30" customHeight="1" x14ac:dyDescent="0.35">
      <c r="A50" s="119"/>
      <c r="B50" s="85"/>
      <c r="C50" s="119"/>
      <c r="D50" s="50"/>
      <c r="E50" s="82"/>
      <c r="F50" s="122"/>
      <c r="G50" s="113" t="str">
        <f>HYPERLINK("https://secondarylibrary.crestawards.org/the-effect-of-additives-on-bread/62137800","The effect of additives on bread")</f>
        <v>The effect of additives on bread</v>
      </c>
      <c r="H50" s="52">
        <v>0</v>
      </c>
      <c r="I50" s="53">
        <v>0</v>
      </c>
      <c r="J50" s="103">
        <v>1</v>
      </c>
      <c r="K50" s="107"/>
      <c r="L50" s="56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30" customHeight="1" x14ac:dyDescent="0.35">
      <c r="A51" s="119"/>
      <c r="B51" s="85"/>
      <c r="C51" s="119"/>
      <c r="D51" s="50"/>
      <c r="E51" s="82"/>
      <c r="F51" s="122"/>
      <c r="G51" s="113" t="str">
        <f>HYPERLINK("https://secondarylibrary.crestawards.org/the-effect-of-treatments-on-hair/62137805","The effect of treatments on hair")</f>
        <v>The effect of treatments on hair</v>
      </c>
      <c r="H51" s="52">
        <v>0</v>
      </c>
      <c r="I51" s="53">
        <v>0</v>
      </c>
      <c r="J51" s="103">
        <v>1</v>
      </c>
      <c r="K51" s="107"/>
      <c r="L51" s="56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30" customHeight="1" x14ac:dyDescent="0.35">
      <c r="A52" s="119" t="s">
        <v>44</v>
      </c>
      <c r="B52" s="85" t="s">
        <v>99</v>
      </c>
      <c r="C52" s="119" t="s">
        <v>50</v>
      </c>
      <c r="D52" s="50" t="s">
        <v>100</v>
      </c>
      <c r="E52" s="82"/>
      <c r="F52" s="122"/>
      <c r="G52" s="113" t="str">
        <f>HYPERLINK("https://secondarylibrary.crestawards.org/the-fizz-in-fizzy-drinks/62137361","The fizz in fizzy drinks")</f>
        <v>The fizz in fizzy drinks</v>
      </c>
      <c r="H52" s="52">
        <v>0</v>
      </c>
      <c r="I52" s="53">
        <v>1</v>
      </c>
      <c r="J52" s="103">
        <v>0</v>
      </c>
      <c r="K52" s="107" t="s">
        <v>48</v>
      </c>
      <c r="L52" s="50" t="s">
        <v>101</v>
      </c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30" customHeight="1" x14ac:dyDescent="0.35">
      <c r="A53" s="119"/>
      <c r="B53" s="85"/>
      <c r="C53" s="119"/>
      <c r="D53" s="50"/>
      <c r="E53" s="82"/>
      <c r="F53" s="122"/>
      <c r="G53" s="113" t="str">
        <f>HYPERLINK("https://secondarylibrary.crestawards.org/the-properties-of-saucepans/62137806","The properties of saucepans")</f>
        <v>The properties of saucepans</v>
      </c>
      <c r="H53" s="52">
        <v>0</v>
      </c>
      <c r="I53" s="53">
        <v>0</v>
      </c>
      <c r="J53" s="103">
        <v>1</v>
      </c>
      <c r="K53" s="107"/>
      <c r="L53" s="56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30" customHeight="1" x14ac:dyDescent="0.35">
      <c r="A54" s="119" t="s">
        <v>44</v>
      </c>
      <c r="B54" s="88" t="s">
        <v>102</v>
      </c>
      <c r="C54" s="119"/>
      <c r="D54" s="56"/>
      <c r="E54" s="82"/>
      <c r="F54" s="123"/>
      <c r="G54" s="113" t="str">
        <f>HYPERLINK("https://L54secondarylibrary.crestawards.org/treatments-for-dehydration/61716028","Treatments for dehydration")</f>
        <v>Treatments for dehydration</v>
      </c>
      <c r="H54" s="52">
        <v>1</v>
      </c>
      <c r="I54" s="53">
        <v>0</v>
      </c>
      <c r="J54" s="103">
        <v>0</v>
      </c>
      <c r="K54" s="107" t="s">
        <v>48</v>
      </c>
      <c r="L54" s="50" t="s">
        <v>103</v>
      </c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41.5" customHeight="1" x14ac:dyDescent="0.35">
      <c r="A55" s="119"/>
      <c r="B55" s="85"/>
      <c r="C55" s="119"/>
      <c r="D55" s="50"/>
      <c r="E55" s="82"/>
      <c r="F55" s="122"/>
      <c r="G55" s="114" t="s">
        <v>104</v>
      </c>
      <c r="H55" s="52">
        <v>0</v>
      </c>
      <c r="I55" s="53">
        <v>0</v>
      </c>
      <c r="J55" s="103">
        <v>1</v>
      </c>
      <c r="K55" s="107"/>
      <c r="L55" s="56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30" customHeight="1" x14ac:dyDescent="0.35">
      <c r="A56" s="119" t="s">
        <v>44</v>
      </c>
      <c r="B56" s="85" t="s">
        <v>105</v>
      </c>
      <c r="C56" s="119"/>
      <c r="D56" s="50"/>
      <c r="E56" s="82"/>
      <c r="F56" s="122"/>
      <c r="G56" s="113" t="str">
        <f>HYPERLINK("https://secondarylibrary.crestawards.org/what-makes-bread-rise/62134680","What makes bread rise")</f>
        <v>What makes bread rise</v>
      </c>
      <c r="H56" s="52">
        <v>1</v>
      </c>
      <c r="I56" s="53">
        <v>0</v>
      </c>
      <c r="J56" s="103">
        <v>0</v>
      </c>
      <c r="K56" s="107" t="s">
        <v>48</v>
      </c>
      <c r="L56" s="50" t="s">
        <v>106</v>
      </c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30" customHeight="1" x14ac:dyDescent="0.35">
      <c r="A57" s="119" t="s">
        <v>44</v>
      </c>
      <c r="B57" s="85" t="s">
        <v>107</v>
      </c>
      <c r="C57" s="119"/>
      <c r="D57" s="50"/>
      <c r="E57" s="82"/>
      <c r="F57" s="122"/>
      <c r="G57" s="113" t="str">
        <f>HYPERLINK("https://secondarylibrary.crestawards.org/whats-in-food/61716034","What's in food")</f>
        <v>What's in food</v>
      </c>
      <c r="H57" s="52">
        <v>1</v>
      </c>
      <c r="I57" s="53">
        <v>0</v>
      </c>
      <c r="J57" s="103">
        <v>0</v>
      </c>
      <c r="K57" s="107" t="s">
        <v>48</v>
      </c>
      <c r="L57" s="50" t="s">
        <v>108</v>
      </c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30" customHeight="1" x14ac:dyDescent="0.35">
      <c r="A58" s="119" t="s">
        <v>44</v>
      </c>
      <c r="B58" s="85" t="s">
        <v>107</v>
      </c>
      <c r="C58" s="119"/>
      <c r="D58" s="50"/>
      <c r="E58" s="82" t="s">
        <v>46</v>
      </c>
      <c r="F58" s="122" t="s">
        <v>109</v>
      </c>
      <c r="G58" s="113" t="str">
        <f>HYPERLINK("https://secondarylibrary.crestawards.org/which-crisps-are-crispiest/62134698","Which crisps are crispiest")</f>
        <v>Which crisps are crispiest</v>
      </c>
      <c r="H58" s="52">
        <v>1</v>
      </c>
      <c r="I58" s="53">
        <v>0</v>
      </c>
      <c r="J58" s="103">
        <v>0</v>
      </c>
      <c r="K58" s="107" t="s">
        <v>48</v>
      </c>
      <c r="L58" s="50" t="s">
        <v>110</v>
      </c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43.5" customHeight="1" x14ac:dyDescent="0.35">
      <c r="A59" s="119" t="s">
        <v>44</v>
      </c>
      <c r="B59" s="85" t="s">
        <v>63</v>
      </c>
      <c r="C59" s="119" t="s">
        <v>64</v>
      </c>
      <c r="D59" s="50" t="s">
        <v>65</v>
      </c>
      <c r="E59" s="82"/>
      <c r="F59" s="122"/>
      <c r="G59" s="113" t="str">
        <f>HYPERLINK("https://secondarylibrary.crestawards.org/which-crisps-are-healthiest/62137449","Which crisps are the healthiest")</f>
        <v>Which crisps are the healthiest</v>
      </c>
      <c r="H59" s="52">
        <v>0</v>
      </c>
      <c r="I59" s="53">
        <v>1</v>
      </c>
      <c r="J59" s="103">
        <v>0</v>
      </c>
      <c r="K59" s="107" t="s">
        <v>48</v>
      </c>
      <c r="L59" s="50" t="s">
        <v>66</v>
      </c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30" customHeight="1" x14ac:dyDescent="0.35">
      <c r="A60" s="119"/>
      <c r="B60" s="85"/>
      <c r="C60" s="119"/>
      <c r="D60" s="50"/>
      <c r="E60" s="82"/>
      <c r="F60" s="122"/>
      <c r="G60" s="113" t="str">
        <f>HYPERLINK("https://secondarylibrary.crestawards.org/which-fertiliser/61716029","Which fertiliser works best?")</f>
        <v>Which fertiliser works best?</v>
      </c>
      <c r="H60" s="52">
        <v>0</v>
      </c>
      <c r="I60" s="53">
        <v>0</v>
      </c>
      <c r="J60" s="103">
        <v>1</v>
      </c>
      <c r="K60" s="107"/>
      <c r="L60" s="56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30" customHeight="1" x14ac:dyDescent="0.35">
      <c r="A61" s="119"/>
      <c r="B61" s="85"/>
      <c r="C61" s="119"/>
      <c r="D61" s="50"/>
      <c r="E61" s="82" t="s">
        <v>46</v>
      </c>
      <c r="F61" s="122" t="s">
        <v>111</v>
      </c>
      <c r="G61" s="113" t="str">
        <f>HYPERLINK("https://secondarylibrary.crestawards.org/which-material-is-strongest/62134711","Which material is strongest")</f>
        <v>Which material is strongest</v>
      </c>
      <c r="H61" s="52">
        <v>1</v>
      </c>
      <c r="I61" s="53">
        <v>0</v>
      </c>
      <c r="J61" s="103">
        <v>0</v>
      </c>
      <c r="K61" s="107" t="s">
        <v>48</v>
      </c>
      <c r="L61" s="50" t="s">
        <v>94</v>
      </c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30" customHeight="1" x14ac:dyDescent="0.35">
      <c r="A62" s="119" t="s">
        <v>44</v>
      </c>
      <c r="B62" s="85" t="s">
        <v>112</v>
      </c>
      <c r="C62" s="119"/>
      <c r="D62" s="50"/>
      <c r="E62" s="82"/>
      <c r="F62" s="122"/>
      <c r="G62" s="113" t="str">
        <f>HYPERLINK("https://secondarylibrary.crestawards.org/who-is-the-fittest-in-your-class/62206099","Who is the fittest in your class")</f>
        <v>Who is the fittest in your class</v>
      </c>
      <c r="H62" s="52">
        <v>1</v>
      </c>
      <c r="I62" s="53">
        <v>0</v>
      </c>
      <c r="J62" s="103">
        <v>0</v>
      </c>
      <c r="K62" s="107" t="s">
        <v>48</v>
      </c>
      <c r="L62" s="50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30" customHeight="1" x14ac:dyDescent="0.35">
      <c r="A63" s="119" t="s">
        <v>44</v>
      </c>
      <c r="B63" s="85" t="s">
        <v>113</v>
      </c>
      <c r="C63" s="119"/>
      <c r="D63" s="50"/>
      <c r="E63" s="82"/>
      <c r="F63" s="122"/>
      <c r="G63" s="113" t="str">
        <f>HYPERLINK("https://secondarylibrary.crestawards.org/why-do-we-use-shampoo/62134727","Why do we use shampoo")</f>
        <v>Why do we use shampoo</v>
      </c>
      <c r="H63" s="52">
        <v>1</v>
      </c>
      <c r="I63" s="53">
        <v>0</v>
      </c>
      <c r="J63" s="103">
        <v>0</v>
      </c>
      <c r="K63" s="107" t="s">
        <v>48</v>
      </c>
      <c r="L63" s="50" t="s">
        <v>114</v>
      </c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30" customHeight="1" x14ac:dyDescent="0.35">
      <c r="A64" s="119" t="s">
        <v>84</v>
      </c>
      <c r="B64" s="85" t="s">
        <v>115</v>
      </c>
      <c r="C64" s="119" t="s">
        <v>56</v>
      </c>
      <c r="D64" s="50" t="s">
        <v>116</v>
      </c>
      <c r="E64" s="82" t="s">
        <v>56</v>
      </c>
      <c r="F64" s="122" t="s">
        <v>116</v>
      </c>
      <c r="G64" s="116" t="str">
        <f>HYPERLINK("https://secondarylibrary.crestawards.org/bronze-grand-challenges/62452388","Wind power (Grand Challenge)")</f>
        <v>Wind power (Grand Challenge)</v>
      </c>
      <c r="H64" s="52">
        <v>1</v>
      </c>
      <c r="I64" s="53">
        <v>0</v>
      </c>
      <c r="J64" s="103">
        <v>0</v>
      </c>
      <c r="K64" s="107" t="s">
        <v>48</v>
      </c>
      <c r="L64" s="50" t="s">
        <v>117</v>
      </c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30" customHeight="1" x14ac:dyDescent="0.35">
      <c r="A65" s="89"/>
      <c r="B65" s="90"/>
      <c r="C65" s="89"/>
      <c r="D65" s="58"/>
      <c r="E65" s="91"/>
      <c r="F65" s="60"/>
      <c r="G65" s="117" t="str">
        <f>HYPERLINK("https://secondarylibrary.crestawards.org/world-wide-washing-collection/61995058","Worldwide washing")</f>
        <v>Worldwide washing</v>
      </c>
      <c r="H65" s="61">
        <v>0</v>
      </c>
      <c r="I65" s="62">
        <v>0</v>
      </c>
      <c r="J65" s="104">
        <v>1</v>
      </c>
      <c r="K65" s="108"/>
      <c r="L65" s="92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30" customHeight="1" x14ac:dyDescent="0.35">
      <c r="A66" s="40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0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30" customHeight="1" x14ac:dyDescent="0.35">
      <c r="A67" s="4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0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30" customHeight="1" x14ac:dyDescent="0.35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0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30" customHeight="1" x14ac:dyDescent="0.35">
      <c r="A69" s="40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0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30" customHeight="1" x14ac:dyDescent="0.35">
      <c r="A70" s="40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0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30" customHeight="1" x14ac:dyDescent="0.35">
      <c r="A71" s="40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0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30" customHeight="1" x14ac:dyDescent="0.35">
      <c r="A72" s="40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0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30" customHeight="1" x14ac:dyDescent="0.35">
      <c r="A73" s="40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0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30" customHeight="1" x14ac:dyDescent="0.35">
      <c r="A74" s="40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0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30" customHeight="1" x14ac:dyDescent="0.35">
      <c r="A75" s="40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0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30" customHeight="1" x14ac:dyDescent="0.35">
      <c r="A76" s="40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0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30" customHeight="1" x14ac:dyDescent="0.35">
      <c r="A77" s="40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0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30" customHeight="1" x14ac:dyDescent="0.35">
      <c r="A78" s="40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0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30" customHeight="1" x14ac:dyDescent="0.35">
      <c r="A79" s="40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0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30" customHeight="1" x14ac:dyDescent="0.35">
      <c r="A80" s="40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0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30" customHeight="1" x14ac:dyDescent="0.35">
      <c r="A81" s="40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0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30" customHeight="1" x14ac:dyDescent="0.35">
      <c r="A82" s="40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0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30" customHeight="1" x14ac:dyDescent="0.35">
      <c r="A83" s="40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0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30" customHeight="1" x14ac:dyDescent="0.35">
      <c r="A84" s="40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0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30" customHeight="1" x14ac:dyDescent="0.35">
      <c r="A85" s="40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0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30" customHeight="1" x14ac:dyDescent="0.35">
      <c r="A86" s="40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0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30" customHeight="1" x14ac:dyDescent="0.35">
      <c r="A87" s="40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0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30" customHeight="1" x14ac:dyDescent="0.35">
      <c r="A88" s="40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0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30" customHeight="1" x14ac:dyDescent="0.35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0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30" customHeight="1" x14ac:dyDescent="0.35">
      <c r="A90" s="40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0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30" customHeight="1" x14ac:dyDescent="0.35">
      <c r="A91" s="40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0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30" customHeight="1" x14ac:dyDescent="0.35">
      <c r="A92" s="40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0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30" customHeight="1" x14ac:dyDescent="0.35">
      <c r="A93" s="40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0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30" customHeight="1" x14ac:dyDescent="0.35">
      <c r="A94" s="40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0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30" customHeight="1" x14ac:dyDescent="0.35">
      <c r="A95" s="40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0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30" customHeight="1" x14ac:dyDescent="0.35">
      <c r="A96" s="40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0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30" customHeight="1" x14ac:dyDescent="0.35">
      <c r="A97" s="40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0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30" customHeight="1" x14ac:dyDescent="0.35">
      <c r="A98" s="40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0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30" customHeight="1" x14ac:dyDescent="0.35">
      <c r="A99" s="40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0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30" customHeight="1" x14ac:dyDescent="0.35">
      <c r="A100" s="40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0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30" customHeight="1" x14ac:dyDescent="0.35">
      <c r="A101" s="40"/>
      <c r="B101" s="41"/>
      <c r="C101" s="41"/>
      <c r="D101" s="41"/>
      <c r="E101" s="41"/>
      <c r="F101" s="41"/>
      <c r="G101" s="41"/>
      <c r="H101" s="41"/>
      <c r="I101" s="41"/>
      <c r="J101" s="41"/>
      <c r="K101" s="41" t="s">
        <v>48</v>
      </c>
      <c r="L101" s="40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30" customHeight="1" x14ac:dyDescent="0.35">
      <c r="A102" s="40"/>
      <c r="B102" s="41"/>
      <c r="C102" s="41"/>
      <c r="D102" s="41"/>
      <c r="E102" s="41"/>
      <c r="F102" s="41"/>
      <c r="G102" s="41"/>
      <c r="H102" s="41"/>
      <c r="I102" s="41"/>
      <c r="J102" s="41"/>
      <c r="K102" s="41" t="s">
        <v>118</v>
      </c>
      <c r="L102" s="40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30" customHeight="1" x14ac:dyDescent="0.35">
      <c r="A103" s="40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0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30" customHeight="1" x14ac:dyDescent="0.35">
      <c r="A104" s="40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0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30" customHeight="1" x14ac:dyDescent="0.35">
      <c r="A105" s="40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0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30" customHeight="1" x14ac:dyDescent="0.35">
      <c r="A106" s="40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0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30" customHeight="1" x14ac:dyDescent="0.35">
      <c r="A107" s="40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0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30" customHeight="1" x14ac:dyDescent="0.35">
      <c r="A108" s="40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0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30" customHeight="1" x14ac:dyDescent="0.35">
      <c r="A109" s="40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0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30" customHeight="1" x14ac:dyDescent="0.35">
      <c r="A110" s="40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0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30" customHeight="1" x14ac:dyDescent="0.35">
      <c r="A111" s="40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0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30" customHeight="1" x14ac:dyDescent="0.35">
      <c r="A112" s="40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0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30" customHeight="1" x14ac:dyDescent="0.35">
      <c r="A113" s="40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0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30" customHeight="1" x14ac:dyDescent="0.35">
      <c r="A114" s="40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0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30" customHeight="1" x14ac:dyDescent="0.35">
      <c r="A115" s="40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0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30" customHeight="1" x14ac:dyDescent="0.35">
      <c r="A116" s="40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0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30" customHeight="1" x14ac:dyDescent="0.35">
      <c r="A117" s="40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0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30" customHeight="1" x14ac:dyDescent="0.35">
      <c r="A118" s="40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0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30" customHeight="1" x14ac:dyDescent="0.35">
      <c r="A119" s="40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0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30" customHeight="1" x14ac:dyDescent="0.35">
      <c r="A120" s="40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0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30" customHeight="1" x14ac:dyDescent="0.35">
      <c r="A121" s="40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0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30" customHeight="1" x14ac:dyDescent="0.35">
      <c r="A122" s="40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0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30" customHeight="1" x14ac:dyDescent="0.35">
      <c r="A123" s="40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0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30" customHeight="1" x14ac:dyDescent="0.35">
      <c r="A124" s="40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0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30" customHeight="1" x14ac:dyDescent="0.35">
      <c r="A125" s="40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0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30" customHeight="1" x14ac:dyDescent="0.35">
      <c r="A126" s="40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0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30" customHeight="1" x14ac:dyDescent="0.35">
      <c r="A127" s="40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0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30" customHeight="1" x14ac:dyDescent="0.35">
      <c r="A128" s="40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0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30" customHeight="1" x14ac:dyDescent="0.35">
      <c r="A129" s="40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0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30" customHeight="1" x14ac:dyDescent="0.35">
      <c r="A130" s="40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0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30" customHeight="1" x14ac:dyDescent="0.35">
      <c r="A131" s="40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0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30" customHeight="1" x14ac:dyDescent="0.35">
      <c r="A132" s="40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0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30" customHeight="1" x14ac:dyDescent="0.35">
      <c r="A133" s="40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0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30" customHeight="1" x14ac:dyDescent="0.35">
      <c r="A134" s="40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0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30" customHeight="1" x14ac:dyDescent="0.35">
      <c r="A135" s="40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0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30" customHeight="1" x14ac:dyDescent="0.35">
      <c r="A136" s="40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0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30" customHeight="1" x14ac:dyDescent="0.35">
      <c r="A137" s="40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0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30" customHeight="1" x14ac:dyDescent="0.35">
      <c r="A138" s="40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0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30" customHeight="1" x14ac:dyDescent="0.35">
      <c r="A139" s="40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0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30" customHeight="1" x14ac:dyDescent="0.35">
      <c r="A140" s="40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0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30" customHeight="1" x14ac:dyDescent="0.35">
      <c r="A141" s="40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0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30" customHeight="1" x14ac:dyDescent="0.35">
      <c r="A142" s="40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0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30" customHeight="1" x14ac:dyDescent="0.35">
      <c r="A143" s="40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0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30" customHeight="1" x14ac:dyDescent="0.35">
      <c r="A144" s="40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0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30" customHeight="1" x14ac:dyDescent="0.35">
      <c r="A145" s="40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0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30" customHeight="1" x14ac:dyDescent="0.35">
      <c r="A146" s="40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0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30" customHeight="1" x14ac:dyDescent="0.35">
      <c r="A147" s="40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0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30" customHeight="1" x14ac:dyDescent="0.35">
      <c r="A148" s="40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0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30" customHeight="1" x14ac:dyDescent="0.35">
      <c r="A149" s="40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0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30" customHeight="1" x14ac:dyDescent="0.35">
      <c r="A150" s="40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0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30" customHeight="1" x14ac:dyDescent="0.35">
      <c r="A151" s="40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0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30" customHeight="1" x14ac:dyDescent="0.35">
      <c r="A152" s="40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0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30" customHeight="1" x14ac:dyDescent="0.35">
      <c r="A153" s="40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0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30" customHeight="1" x14ac:dyDescent="0.35">
      <c r="A154" s="40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0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30" customHeight="1" x14ac:dyDescent="0.35">
      <c r="A155" s="40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0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30" customHeight="1" x14ac:dyDescent="0.35">
      <c r="A156" s="40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0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30" customHeight="1" x14ac:dyDescent="0.35">
      <c r="A157" s="40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0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30" customHeight="1" x14ac:dyDescent="0.35">
      <c r="A158" s="40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0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30" customHeight="1" x14ac:dyDescent="0.35">
      <c r="A159" s="40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0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30" customHeight="1" x14ac:dyDescent="0.35">
      <c r="A160" s="40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0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30" customHeight="1" x14ac:dyDescent="0.35">
      <c r="A161" s="40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0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30" customHeight="1" x14ac:dyDescent="0.35">
      <c r="A162" s="40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0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30" customHeight="1" x14ac:dyDescent="0.35">
      <c r="A163" s="40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0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30" customHeight="1" x14ac:dyDescent="0.35">
      <c r="A164" s="40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0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30" customHeight="1" x14ac:dyDescent="0.35">
      <c r="A165" s="40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0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30" customHeight="1" x14ac:dyDescent="0.35">
      <c r="A166" s="40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0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30" customHeight="1" x14ac:dyDescent="0.35">
      <c r="A167" s="40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0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30" customHeight="1" x14ac:dyDescent="0.35">
      <c r="A168" s="40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0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30" customHeight="1" x14ac:dyDescent="0.35">
      <c r="A169" s="40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0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30" customHeight="1" x14ac:dyDescent="0.35">
      <c r="A170" s="40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0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30" customHeight="1" x14ac:dyDescent="0.35">
      <c r="A171" s="40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0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30" customHeight="1" x14ac:dyDescent="0.35">
      <c r="A172" s="40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0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30" customHeight="1" x14ac:dyDescent="0.35">
      <c r="A173" s="40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0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30" customHeight="1" x14ac:dyDescent="0.35">
      <c r="A174" s="40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0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30" customHeight="1" x14ac:dyDescent="0.35">
      <c r="A175" s="40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0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30" customHeight="1" x14ac:dyDescent="0.35">
      <c r="A176" s="40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0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30" customHeight="1" x14ac:dyDescent="0.35">
      <c r="A177" s="40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0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30" customHeight="1" x14ac:dyDescent="0.35">
      <c r="A178" s="40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0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30" customHeight="1" x14ac:dyDescent="0.35">
      <c r="A179" s="40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0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30" customHeight="1" x14ac:dyDescent="0.35">
      <c r="A180" s="40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0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30" customHeight="1" x14ac:dyDescent="0.35">
      <c r="A181" s="40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0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30" customHeight="1" x14ac:dyDescent="0.35">
      <c r="A182" s="40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0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30" customHeight="1" x14ac:dyDescent="0.35">
      <c r="A183" s="40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0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30" customHeight="1" x14ac:dyDescent="0.35">
      <c r="A184" s="40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0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30" customHeight="1" x14ac:dyDescent="0.35">
      <c r="A185" s="40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0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30" customHeight="1" x14ac:dyDescent="0.35">
      <c r="A186" s="40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0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30" customHeight="1" x14ac:dyDescent="0.35">
      <c r="A187" s="40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0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30" customHeight="1" x14ac:dyDescent="0.35">
      <c r="A188" s="40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0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30" customHeight="1" x14ac:dyDescent="0.35">
      <c r="A189" s="40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0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30" customHeight="1" x14ac:dyDescent="0.35">
      <c r="A190" s="40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0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30" customHeight="1" x14ac:dyDescent="0.35">
      <c r="A191" s="40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0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30" customHeight="1" x14ac:dyDescent="0.35">
      <c r="A192" s="40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0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30" customHeight="1" x14ac:dyDescent="0.35">
      <c r="A193" s="40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0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30" customHeight="1" x14ac:dyDescent="0.35">
      <c r="A194" s="40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0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30" customHeight="1" x14ac:dyDescent="0.35">
      <c r="A195" s="40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0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30" customHeight="1" x14ac:dyDescent="0.35">
      <c r="A196" s="40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0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30" customHeight="1" x14ac:dyDescent="0.35">
      <c r="A197" s="40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0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30" customHeight="1" x14ac:dyDescent="0.35">
      <c r="A198" s="40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0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30" customHeight="1" x14ac:dyDescent="0.35">
      <c r="A199" s="40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0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30" customHeight="1" x14ac:dyDescent="0.35">
      <c r="A200" s="40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0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30" customHeight="1" x14ac:dyDescent="0.35">
      <c r="A201" s="40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0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30" customHeight="1" x14ac:dyDescent="0.35">
      <c r="A202" s="40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0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30" customHeight="1" x14ac:dyDescent="0.35">
      <c r="A203" s="40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0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30" customHeight="1" x14ac:dyDescent="0.35">
      <c r="A204" s="40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0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30" customHeight="1" x14ac:dyDescent="0.35">
      <c r="A205" s="40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0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30" customHeight="1" x14ac:dyDescent="0.35">
      <c r="A206" s="40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0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30" customHeight="1" x14ac:dyDescent="0.35">
      <c r="A207" s="40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0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30" customHeight="1" x14ac:dyDescent="0.35">
      <c r="A208" s="40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0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30" customHeight="1" x14ac:dyDescent="0.35">
      <c r="A209" s="40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0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30" customHeight="1" x14ac:dyDescent="0.35">
      <c r="A210" s="40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0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30" customHeight="1" x14ac:dyDescent="0.35">
      <c r="A211" s="40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0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30" customHeight="1" x14ac:dyDescent="0.35">
      <c r="A212" s="40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0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30" customHeight="1" x14ac:dyDescent="0.35">
      <c r="A213" s="40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0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30" customHeight="1" x14ac:dyDescent="0.35">
      <c r="A214" s="40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0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30" customHeight="1" x14ac:dyDescent="0.35">
      <c r="A215" s="40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0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30" customHeight="1" x14ac:dyDescent="0.35">
      <c r="A216" s="40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0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30" customHeight="1" x14ac:dyDescent="0.35">
      <c r="A217" s="40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0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30" customHeight="1" x14ac:dyDescent="0.35">
      <c r="A218" s="40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0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30" customHeight="1" x14ac:dyDescent="0.35">
      <c r="A219" s="40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0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30" customHeight="1" x14ac:dyDescent="0.35">
      <c r="A220" s="40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0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30" customHeight="1" x14ac:dyDescent="0.35">
      <c r="A221" s="40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0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30" customHeight="1" x14ac:dyDescent="0.35">
      <c r="A222" s="40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0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30" customHeight="1" x14ac:dyDescent="0.35">
      <c r="A223" s="40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0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30" customHeight="1" x14ac:dyDescent="0.35">
      <c r="A224" s="40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0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30" customHeight="1" x14ac:dyDescent="0.35">
      <c r="A225" s="40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0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30" customHeight="1" x14ac:dyDescent="0.35">
      <c r="A226" s="40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0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30" customHeight="1" x14ac:dyDescent="0.35">
      <c r="A227" s="40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0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30" customHeight="1" x14ac:dyDescent="0.35">
      <c r="A228" s="40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0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30" customHeight="1" x14ac:dyDescent="0.35">
      <c r="A229" s="40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0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30" customHeight="1" x14ac:dyDescent="0.35">
      <c r="A230" s="40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0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30" customHeight="1" x14ac:dyDescent="0.35">
      <c r="A231" s="40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0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30" customHeight="1" x14ac:dyDescent="0.35">
      <c r="A232" s="40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0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30" customHeight="1" x14ac:dyDescent="0.35">
      <c r="A233" s="40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0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30" customHeight="1" x14ac:dyDescent="0.35">
      <c r="A234" s="40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0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30" customHeight="1" x14ac:dyDescent="0.35">
      <c r="A235" s="40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0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30" customHeight="1" x14ac:dyDescent="0.35">
      <c r="A236" s="40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0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30" customHeight="1" x14ac:dyDescent="0.35">
      <c r="A237" s="40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0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30" customHeight="1" x14ac:dyDescent="0.35">
      <c r="A238" s="40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0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30" customHeight="1" x14ac:dyDescent="0.35">
      <c r="A239" s="40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0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30" customHeight="1" x14ac:dyDescent="0.35">
      <c r="A240" s="40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0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30" customHeight="1" x14ac:dyDescent="0.35">
      <c r="A241" s="40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0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30" customHeight="1" x14ac:dyDescent="0.35">
      <c r="A242" s="40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0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30" customHeight="1" x14ac:dyDescent="0.35">
      <c r="A243" s="40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0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30" customHeight="1" x14ac:dyDescent="0.35">
      <c r="A244" s="40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0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30" customHeight="1" x14ac:dyDescent="0.35">
      <c r="A245" s="40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0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30" customHeight="1" x14ac:dyDescent="0.35">
      <c r="A246" s="40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0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30" customHeight="1" x14ac:dyDescent="0.35">
      <c r="A247" s="40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0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30" customHeight="1" x14ac:dyDescent="0.35">
      <c r="A248" s="40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0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30" customHeight="1" x14ac:dyDescent="0.35">
      <c r="A249" s="40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0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30" customHeight="1" x14ac:dyDescent="0.35">
      <c r="A250" s="40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0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30" customHeight="1" x14ac:dyDescent="0.35">
      <c r="A251" s="40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0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30" customHeight="1" x14ac:dyDescent="0.35">
      <c r="A252" s="40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0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30" customHeight="1" x14ac:dyDescent="0.35">
      <c r="A253" s="40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0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30" customHeight="1" x14ac:dyDescent="0.35">
      <c r="A254" s="40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0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30" customHeight="1" x14ac:dyDescent="0.35">
      <c r="A255" s="40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0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30" customHeight="1" x14ac:dyDescent="0.35">
      <c r="A256" s="40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0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30" customHeight="1" x14ac:dyDescent="0.35">
      <c r="A257" s="40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0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30" customHeight="1" x14ac:dyDescent="0.35">
      <c r="A258" s="40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0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30" customHeight="1" x14ac:dyDescent="0.35">
      <c r="A259" s="40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0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30" customHeight="1" x14ac:dyDescent="0.35">
      <c r="A260" s="40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0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30" customHeight="1" x14ac:dyDescent="0.35">
      <c r="A261" s="40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0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30" customHeight="1" x14ac:dyDescent="0.35">
      <c r="A262" s="40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0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30" customHeight="1" x14ac:dyDescent="0.35">
      <c r="A263" s="40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0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30" customHeight="1" x14ac:dyDescent="0.35">
      <c r="A264" s="40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0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30" customHeight="1" x14ac:dyDescent="0.35">
      <c r="A265" s="40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0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30" customHeight="1" x14ac:dyDescent="0.35">
      <c r="A266" s="40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0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30" customHeight="1" x14ac:dyDescent="0.35">
      <c r="A267" s="40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0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30" customHeight="1" x14ac:dyDescent="0.35">
      <c r="A268" s="40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0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30" customHeight="1" x14ac:dyDescent="0.35">
      <c r="A269" s="40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0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30" customHeight="1" x14ac:dyDescent="0.35">
      <c r="A270" s="40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0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30" customHeight="1" x14ac:dyDescent="0.35">
      <c r="A271" s="40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0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30" customHeight="1" x14ac:dyDescent="0.35">
      <c r="A272" s="40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0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30" customHeight="1" x14ac:dyDescent="0.35">
      <c r="A273" s="40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0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30" customHeight="1" x14ac:dyDescent="0.35">
      <c r="A274" s="40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0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30" customHeight="1" x14ac:dyDescent="0.35">
      <c r="A275" s="40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0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30" customHeight="1" x14ac:dyDescent="0.35">
      <c r="A276" s="40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0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30" customHeight="1" x14ac:dyDescent="0.35">
      <c r="A277" s="40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0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30" customHeight="1" x14ac:dyDescent="0.35">
      <c r="A278" s="40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0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30" customHeight="1" x14ac:dyDescent="0.35">
      <c r="A279" s="40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0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30" customHeight="1" x14ac:dyDescent="0.35">
      <c r="A280" s="40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0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30" customHeight="1" x14ac:dyDescent="0.35">
      <c r="A281" s="40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0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30" customHeight="1" x14ac:dyDescent="0.35">
      <c r="A282" s="40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0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30" customHeight="1" x14ac:dyDescent="0.35">
      <c r="A283" s="40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0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30" customHeight="1" x14ac:dyDescent="0.35">
      <c r="A284" s="40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0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30" customHeight="1" x14ac:dyDescent="0.35">
      <c r="A285" s="40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0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30" customHeight="1" x14ac:dyDescent="0.35">
      <c r="A286" s="40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0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30" customHeight="1" x14ac:dyDescent="0.35">
      <c r="A287" s="40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0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30" customHeight="1" x14ac:dyDescent="0.35">
      <c r="A288" s="40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0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30" customHeight="1" x14ac:dyDescent="0.35">
      <c r="A289" s="40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0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30" customHeight="1" x14ac:dyDescent="0.35">
      <c r="A290" s="40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0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30" customHeight="1" x14ac:dyDescent="0.35">
      <c r="A291" s="40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0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30" customHeight="1" x14ac:dyDescent="0.35">
      <c r="A292" s="40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0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30" customHeight="1" x14ac:dyDescent="0.35">
      <c r="A293" s="40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0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30" customHeight="1" x14ac:dyDescent="0.35">
      <c r="A294" s="40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0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30" customHeight="1" x14ac:dyDescent="0.35">
      <c r="A295" s="40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0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30" customHeight="1" x14ac:dyDescent="0.35">
      <c r="A296" s="40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0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30" customHeight="1" x14ac:dyDescent="0.35">
      <c r="A297" s="40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0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30" customHeight="1" x14ac:dyDescent="0.35">
      <c r="A298" s="40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0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30" customHeight="1" x14ac:dyDescent="0.35">
      <c r="A299" s="40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0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30" customHeight="1" x14ac:dyDescent="0.35">
      <c r="A300" s="40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0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30" customHeight="1" x14ac:dyDescent="0.35">
      <c r="A301" s="40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0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30" customHeight="1" x14ac:dyDescent="0.35">
      <c r="A302" s="40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0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5" s="9" customFormat="1" ht="30" customHeight="1" x14ac:dyDescent="0.35"/>
    <row r="306" s="9" customFormat="1" ht="30" customHeight="1" x14ac:dyDescent="0.35"/>
    <row r="307" s="9" customFormat="1" ht="30" customHeight="1" x14ac:dyDescent="0.35"/>
    <row r="308" s="9" customFormat="1" ht="30" customHeight="1" x14ac:dyDescent="0.35"/>
    <row r="309" s="9" customFormat="1" ht="30" customHeight="1" x14ac:dyDescent="0.35"/>
    <row r="310" s="9" customFormat="1" ht="30" customHeight="1" x14ac:dyDescent="0.35"/>
    <row r="311" s="9" customFormat="1" ht="30" customHeight="1" x14ac:dyDescent="0.35"/>
    <row r="312" s="9" customFormat="1" ht="30" customHeight="1" x14ac:dyDescent="0.35"/>
    <row r="313" s="9" customFormat="1" ht="30" customHeight="1" x14ac:dyDescent="0.35"/>
    <row r="314" s="9" customFormat="1" ht="30" customHeight="1" x14ac:dyDescent="0.35"/>
    <row r="315" s="9" customFormat="1" ht="30" customHeight="1" x14ac:dyDescent="0.35"/>
    <row r="316" s="9" customFormat="1" ht="30" customHeight="1" x14ac:dyDescent="0.35"/>
    <row r="317" s="9" customFormat="1" ht="30" customHeight="1" x14ac:dyDescent="0.35"/>
    <row r="318" s="9" customFormat="1" ht="30" customHeight="1" x14ac:dyDescent="0.35"/>
    <row r="319" s="9" customFormat="1" ht="30" customHeight="1" x14ac:dyDescent="0.35"/>
    <row r="320" s="9" customFormat="1" ht="30" customHeight="1" x14ac:dyDescent="0.35"/>
    <row r="321" s="9" customFormat="1" ht="30" customHeight="1" x14ac:dyDescent="0.35"/>
    <row r="322" s="9" customFormat="1" ht="30" customHeight="1" x14ac:dyDescent="0.35"/>
    <row r="323" s="9" customFormat="1" ht="30" customHeight="1" x14ac:dyDescent="0.35"/>
    <row r="324" s="9" customFormat="1" ht="30" customHeight="1" x14ac:dyDescent="0.35"/>
    <row r="325" s="9" customFormat="1" ht="30" customHeight="1" x14ac:dyDescent="0.35"/>
    <row r="326" s="9" customFormat="1" ht="30" customHeight="1" x14ac:dyDescent="0.35"/>
    <row r="327" s="9" customFormat="1" ht="30" customHeight="1" x14ac:dyDescent="0.35"/>
    <row r="328" s="9" customFormat="1" ht="30" customHeight="1" x14ac:dyDescent="0.35"/>
    <row r="329" s="9" customFormat="1" ht="30" customHeight="1" x14ac:dyDescent="0.35"/>
    <row r="330" s="9" customFormat="1" ht="30" customHeight="1" x14ac:dyDescent="0.35"/>
    <row r="331" s="9" customFormat="1" ht="30" customHeight="1" x14ac:dyDescent="0.35"/>
    <row r="332" s="9" customFormat="1" ht="30" customHeight="1" x14ac:dyDescent="0.35"/>
    <row r="333" s="9" customFormat="1" ht="30" customHeight="1" x14ac:dyDescent="0.35"/>
    <row r="334" s="9" customFormat="1" ht="30" customHeight="1" x14ac:dyDescent="0.35"/>
    <row r="335" s="9" customFormat="1" ht="30" customHeight="1" x14ac:dyDescent="0.35"/>
    <row r="336" s="9" customFormat="1" ht="30" customHeight="1" x14ac:dyDescent="0.35"/>
    <row r="337" s="9" customFormat="1" ht="30" customHeight="1" x14ac:dyDescent="0.35"/>
    <row r="338" s="9" customFormat="1" ht="30" customHeight="1" x14ac:dyDescent="0.35"/>
    <row r="339" s="9" customFormat="1" ht="30" customHeight="1" x14ac:dyDescent="0.35"/>
    <row r="340" s="9" customFormat="1" ht="30" customHeight="1" x14ac:dyDescent="0.35"/>
    <row r="341" s="9" customFormat="1" ht="30" customHeight="1" x14ac:dyDescent="0.35"/>
    <row r="342" s="9" customFormat="1" ht="30" customHeight="1" x14ac:dyDescent="0.35"/>
    <row r="343" s="9" customFormat="1" ht="30" customHeight="1" x14ac:dyDescent="0.35"/>
    <row r="344" s="9" customFormat="1" ht="30" customHeight="1" x14ac:dyDescent="0.35"/>
    <row r="345" s="9" customFormat="1" ht="30" customHeight="1" x14ac:dyDescent="0.35"/>
    <row r="346" s="9" customFormat="1" ht="30" customHeight="1" x14ac:dyDescent="0.35"/>
    <row r="347" s="9" customFormat="1" ht="30" customHeight="1" x14ac:dyDescent="0.35"/>
    <row r="348" s="9" customFormat="1" ht="30" customHeight="1" x14ac:dyDescent="0.35"/>
    <row r="349" s="9" customFormat="1" ht="30" customHeight="1" x14ac:dyDescent="0.35"/>
    <row r="350" s="9" customFormat="1" ht="30" customHeight="1" x14ac:dyDescent="0.35"/>
    <row r="351" s="9" customFormat="1" ht="30" customHeight="1" x14ac:dyDescent="0.35"/>
    <row r="352" s="9" customFormat="1" ht="30" customHeight="1" x14ac:dyDescent="0.35"/>
    <row r="353" s="9" customFormat="1" ht="30" customHeight="1" x14ac:dyDescent="0.35"/>
    <row r="354" s="9" customFormat="1" ht="30" customHeight="1" x14ac:dyDescent="0.35"/>
    <row r="355" s="9" customFormat="1" ht="30" customHeight="1" x14ac:dyDescent="0.35"/>
    <row r="356" s="9" customFormat="1" ht="30" customHeight="1" x14ac:dyDescent="0.35"/>
    <row r="357" s="9" customFormat="1" ht="30" customHeight="1" x14ac:dyDescent="0.35"/>
    <row r="358" s="9" customFormat="1" ht="30" customHeight="1" x14ac:dyDescent="0.35"/>
    <row r="359" s="9" customFormat="1" ht="30" customHeight="1" x14ac:dyDescent="0.35"/>
    <row r="360" s="9" customFormat="1" ht="30" customHeight="1" x14ac:dyDescent="0.35"/>
    <row r="361" s="9" customFormat="1" ht="30" customHeight="1" x14ac:dyDescent="0.35"/>
    <row r="362" s="9" customFormat="1" ht="30" customHeight="1" x14ac:dyDescent="0.35"/>
    <row r="363" s="9" customFormat="1" ht="30" customHeight="1" x14ac:dyDescent="0.35"/>
    <row r="364" s="9" customFormat="1" ht="30" customHeight="1" x14ac:dyDescent="0.35"/>
    <row r="365" s="9" customFormat="1" ht="30" customHeight="1" x14ac:dyDescent="0.35"/>
    <row r="366" s="9" customFormat="1" ht="30" customHeight="1" x14ac:dyDescent="0.35"/>
    <row r="367" s="9" customFormat="1" ht="30" customHeight="1" x14ac:dyDescent="0.35"/>
    <row r="368" s="9" customFormat="1" ht="30" customHeight="1" x14ac:dyDescent="0.35"/>
    <row r="369" s="9" customFormat="1" ht="30" customHeight="1" x14ac:dyDescent="0.35"/>
    <row r="370" s="9" customFormat="1" ht="30" customHeight="1" x14ac:dyDescent="0.35"/>
    <row r="371" s="9" customFormat="1" ht="30" customHeight="1" x14ac:dyDescent="0.35"/>
    <row r="372" s="9" customFormat="1" ht="30" customHeight="1" x14ac:dyDescent="0.35"/>
    <row r="373" s="9" customFormat="1" ht="30" customHeight="1" x14ac:dyDescent="0.35"/>
    <row r="374" s="9" customFormat="1" ht="30" customHeight="1" x14ac:dyDescent="0.35"/>
    <row r="375" s="9" customFormat="1" ht="30" customHeight="1" x14ac:dyDescent="0.35"/>
    <row r="376" s="9" customFormat="1" ht="30" customHeight="1" x14ac:dyDescent="0.35"/>
    <row r="377" s="9" customFormat="1" ht="30" customHeight="1" x14ac:dyDescent="0.35"/>
    <row r="378" s="9" customFormat="1" ht="30" customHeight="1" x14ac:dyDescent="0.35"/>
    <row r="379" s="9" customFormat="1" ht="30" customHeight="1" x14ac:dyDescent="0.35"/>
    <row r="380" s="9" customFormat="1" ht="30" customHeight="1" x14ac:dyDescent="0.35"/>
    <row r="381" s="9" customFormat="1" ht="30" customHeight="1" x14ac:dyDescent="0.35"/>
    <row r="382" s="9" customFormat="1" ht="30" customHeight="1" x14ac:dyDescent="0.35"/>
    <row r="383" s="9" customFormat="1" ht="30" customHeight="1" x14ac:dyDescent="0.35"/>
    <row r="384" s="9" customFormat="1" ht="30" customHeight="1" x14ac:dyDescent="0.35"/>
    <row r="385" s="9" customFormat="1" ht="30" customHeight="1" x14ac:dyDescent="0.35"/>
    <row r="386" s="9" customFormat="1" ht="30" customHeight="1" x14ac:dyDescent="0.35"/>
    <row r="387" s="9" customFormat="1" ht="30" customHeight="1" x14ac:dyDescent="0.35"/>
    <row r="388" s="9" customFormat="1" ht="30" customHeight="1" x14ac:dyDescent="0.35"/>
    <row r="389" s="9" customFormat="1" ht="30" customHeight="1" x14ac:dyDescent="0.35"/>
    <row r="390" s="9" customFormat="1" ht="30" customHeight="1" x14ac:dyDescent="0.35"/>
    <row r="391" s="9" customFormat="1" ht="30" customHeight="1" x14ac:dyDescent="0.35"/>
    <row r="392" s="9" customFormat="1" ht="30" customHeight="1" x14ac:dyDescent="0.35"/>
    <row r="393" s="9" customFormat="1" ht="30" customHeight="1" x14ac:dyDescent="0.35"/>
    <row r="394" s="9" customFormat="1" ht="30" customHeight="1" x14ac:dyDescent="0.35"/>
    <row r="395" s="9" customFormat="1" ht="30" customHeight="1" x14ac:dyDescent="0.35"/>
    <row r="396" s="9" customFormat="1" ht="30" customHeight="1" x14ac:dyDescent="0.35"/>
    <row r="397" s="9" customFormat="1" ht="30" customHeight="1" x14ac:dyDescent="0.35"/>
    <row r="398" s="9" customFormat="1" ht="30" customHeight="1" x14ac:dyDescent="0.35"/>
    <row r="399" s="9" customFormat="1" ht="30" customHeight="1" x14ac:dyDescent="0.35"/>
    <row r="400" s="9" customFormat="1" ht="30" customHeight="1" x14ac:dyDescent="0.35"/>
    <row r="401" s="9" customFormat="1" ht="30" customHeight="1" x14ac:dyDescent="0.35"/>
    <row r="402" s="9" customFormat="1" ht="30" customHeight="1" x14ac:dyDescent="0.35"/>
    <row r="403" s="9" customFormat="1" ht="30" customHeight="1" x14ac:dyDescent="0.35"/>
    <row r="404" s="9" customFormat="1" ht="30" customHeight="1" x14ac:dyDescent="0.35"/>
    <row r="405" s="9" customFormat="1" ht="30" customHeight="1" x14ac:dyDescent="0.35"/>
    <row r="406" s="9" customFormat="1" ht="30" customHeight="1" x14ac:dyDescent="0.35"/>
    <row r="407" s="9" customFormat="1" ht="30" customHeight="1" x14ac:dyDescent="0.35"/>
    <row r="408" s="9" customFormat="1" ht="30" customHeight="1" x14ac:dyDescent="0.35"/>
    <row r="409" s="9" customFormat="1" ht="30" customHeight="1" x14ac:dyDescent="0.35"/>
    <row r="410" s="9" customFormat="1" ht="30" customHeight="1" x14ac:dyDescent="0.35"/>
    <row r="411" s="9" customFormat="1" ht="30" customHeight="1" x14ac:dyDescent="0.35"/>
    <row r="412" s="9" customFormat="1" ht="30" customHeight="1" x14ac:dyDescent="0.35"/>
    <row r="413" s="9" customFormat="1" ht="30" customHeight="1" x14ac:dyDescent="0.35"/>
    <row r="414" s="9" customFormat="1" ht="30" customHeight="1" x14ac:dyDescent="0.35"/>
    <row r="415" s="9" customFormat="1" ht="30" customHeight="1" x14ac:dyDescent="0.35"/>
    <row r="416" s="9" customFormat="1" ht="30" customHeight="1" x14ac:dyDescent="0.35"/>
    <row r="417" s="9" customFormat="1" ht="30" customHeight="1" x14ac:dyDescent="0.35"/>
    <row r="418" s="9" customFormat="1" ht="30" customHeight="1" x14ac:dyDescent="0.35"/>
    <row r="419" s="9" customFormat="1" ht="30" customHeight="1" x14ac:dyDescent="0.35"/>
    <row r="420" s="9" customFormat="1" ht="30" customHeight="1" x14ac:dyDescent="0.35"/>
    <row r="421" s="9" customFormat="1" ht="30" customHeight="1" x14ac:dyDescent="0.35"/>
    <row r="422" s="9" customFormat="1" ht="30" customHeight="1" x14ac:dyDescent="0.35"/>
    <row r="423" s="9" customFormat="1" ht="30" customHeight="1" x14ac:dyDescent="0.35"/>
    <row r="424" s="9" customFormat="1" ht="30" customHeight="1" x14ac:dyDescent="0.35"/>
    <row r="425" s="9" customFormat="1" ht="30" customHeight="1" x14ac:dyDescent="0.35"/>
    <row r="426" s="9" customFormat="1" ht="30" customHeight="1" x14ac:dyDescent="0.35"/>
    <row r="427" s="9" customFormat="1" ht="30" customHeight="1" x14ac:dyDescent="0.35"/>
    <row r="428" s="9" customFormat="1" ht="30" customHeight="1" x14ac:dyDescent="0.35"/>
    <row r="429" s="9" customFormat="1" ht="30" customHeight="1" x14ac:dyDescent="0.35"/>
    <row r="430" s="9" customFormat="1" ht="30" customHeight="1" x14ac:dyDescent="0.35"/>
    <row r="431" s="9" customFormat="1" ht="30" customHeight="1" x14ac:dyDescent="0.35"/>
    <row r="432" s="9" customFormat="1" ht="30" customHeight="1" x14ac:dyDescent="0.35"/>
    <row r="433" s="9" customFormat="1" ht="30" customHeight="1" x14ac:dyDescent="0.35"/>
    <row r="434" s="9" customFormat="1" ht="30" customHeight="1" x14ac:dyDescent="0.35"/>
    <row r="435" s="9" customFormat="1" ht="30" customHeight="1" x14ac:dyDescent="0.35"/>
    <row r="436" s="9" customFormat="1" ht="30" customHeight="1" x14ac:dyDescent="0.35"/>
    <row r="437" s="9" customFormat="1" ht="30" customHeight="1" x14ac:dyDescent="0.35"/>
    <row r="438" s="9" customFormat="1" ht="30" customHeight="1" x14ac:dyDescent="0.35"/>
    <row r="439" s="9" customFormat="1" ht="30" customHeight="1" x14ac:dyDescent="0.35"/>
    <row r="440" s="9" customFormat="1" ht="30" customHeight="1" x14ac:dyDescent="0.35"/>
    <row r="441" s="9" customFormat="1" ht="30" customHeight="1" x14ac:dyDescent="0.35"/>
    <row r="442" s="9" customFormat="1" ht="30" customHeight="1" x14ac:dyDescent="0.35"/>
    <row r="443" s="9" customFormat="1" ht="30" customHeight="1" x14ac:dyDescent="0.35"/>
    <row r="444" s="9" customFormat="1" ht="30" customHeight="1" x14ac:dyDescent="0.35"/>
    <row r="445" s="9" customFormat="1" ht="30" customHeight="1" x14ac:dyDescent="0.35"/>
    <row r="446" s="9" customFormat="1" ht="30" customHeight="1" x14ac:dyDescent="0.35"/>
    <row r="447" s="9" customFormat="1" ht="30" customHeight="1" x14ac:dyDescent="0.35"/>
    <row r="448" s="9" customFormat="1" ht="30" customHeight="1" x14ac:dyDescent="0.35"/>
    <row r="449" s="9" customFormat="1" ht="30" customHeight="1" x14ac:dyDescent="0.35"/>
    <row r="450" s="9" customFormat="1" ht="30" customHeight="1" x14ac:dyDescent="0.35"/>
    <row r="451" s="9" customFormat="1" ht="30" customHeight="1" x14ac:dyDescent="0.35"/>
    <row r="452" s="9" customFormat="1" ht="30" customHeight="1" x14ac:dyDescent="0.35"/>
    <row r="453" s="9" customFormat="1" ht="30" customHeight="1" x14ac:dyDescent="0.35"/>
    <row r="454" s="9" customFormat="1" ht="30" customHeight="1" x14ac:dyDescent="0.35"/>
    <row r="455" s="9" customFormat="1" ht="30" customHeight="1" x14ac:dyDescent="0.35"/>
    <row r="456" s="9" customFormat="1" ht="30" customHeight="1" x14ac:dyDescent="0.35"/>
    <row r="457" s="9" customFormat="1" ht="30" customHeight="1" x14ac:dyDescent="0.35"/>
    <row r="458" s="9" customFormat="1" ht="30" customHeight="1" x14ac:dyDescent="0.35"/>
    <row r="459" s="9" customFormat="1" ht="30" customHeight="1" x14ac:dyDescent="0.35"/>
    <row r="460" s="9" customFormat="1" ht="30" customHeight="1" x14ac:dyDescent="0.35"/>
    <row r="461" s="9" customFormat="1" ht="30" customHeight="1" x14ac:dyDescent="0.35"/>
    <row r="462" s="9" customFormat="1" ht="30" customHeight="1" x14ac:dyDescent="0.35"/>
    <row r="463" s="9" customFormat="1" ht="30" customHeight="1" x14ac:dyDescent="0.35"/>
    <row r="464" s="9" customFormat="1" ht="30" customHeight="1" x14ac:dyDescent="0.35"/>
    <row r="465" s="9" customFormat="1" ht="30" customHeight="1" x14ac:dyDescent="0.35"/>
    <row r="466" s="9" customFormat="1" ht="30" customHeight="1" x14ac:dyDescent="0.35"/>
    <row r="467" s="9" customFormat="1" ht="30" customHeight="1" x14ac:dyDescent="0.35"/>
    <row r="468" s="9" customFormat="1" ht="30" customHeight="1" x14ac:dyDescent="0.35"/>
    <row r="469" s="9" customFormat="1" ht="30" customHeight="1" x14ac:dyDescent="0.35"/>
    <row r="470" s="9" customFormat="1" ht="30" customHeight="1" x14ac:dyDescent="0.35"/>
    <row r="471" s="9" customFormat="1" ht="30" customHeight="1" x14ac:dyDescent="0.35"/>
    <row r="472" s="9" customFormat="1" ht="30" customHeight="1" x14ac:dyDescent="0.35"/>
    <row r="473" s="9" customFormat="1" ht="30" customHeight="1" x14ac:dyDescent="0.35"/>
    <row r="474" s="9" customFormat="1" ht="30" customHeight="1" x14ac:dyDescent="0.35"/>
    <row r="475" s="9" customFormat="1" ht="30" customHeight="1" x14ac:dyDescent="0.35"/>
    <row r="476" s="9" customFormat="1" ht="30" customHeight="1" x14ac:dyDescent="0.35"/>
    <row r="477" s="9" customFormat="1" ht="30" customHeight="1" x14ac:dyDescent="0.35"/>
    <row r="478" s="9" customFormat="1" ht="30" customHeight="1" x14ac:dyDescent="0.35"/>
    <row r="479" s="9" customFormat="1" ht="30" customHeight="1" x14ac:dyDescent="0.35"/>
    <row r="480" s="9" customFormat="1" ht="30" customHeight="1" x14ac:dyDescent="0.35"/>
    <row r="481" s="9" customFormat="1" ht="30" customHeight="1" x14ac:dyDescent="0.35"/>
    <row r="482" s="9" customFormat="1" ht="30" customHeight="1" x14ac:dyDescent="0.35"/>
    <row r="483" s="9" customFormat="1" ht="30" customHeight="1" x14ac:dyDescent="0.35"/>
    <row r="484" s="9" customFormat="1" ht="30" customHeight="1" x14ac:dyDescent="0.35"/>
    <row r="485" s="9" customFormat="1" ht="30" customHeight="1" x14ac:dyDescent="0.35"/>
    <row r="486" s="9" customFormat="1" ht="30" customHeight="1" x14ac:dyDescent="0.35"/>
    <row r="487" s="9" customFormat="1" ht="30" customHeight="1" x14ac:dyDescent="0.35"/>
    <row r="488" s="9" customFormat="1" ht="30" customHeight="1" x14ac:dyDescent="0.35"/>
    <row r="489" s="9" customFormat="1" ht="30" customHeight="1" x14ac:dyDescent="0.35"/>
    <row r="490" s="9" customFormat="1" ht="30" customHeight="1" x14ac:dyDescent="0.35"/>
    <row r="491" s="9" customFormat="1" ht="30" customHeight="1" x14ac:dyDescent="0.35"/>
    <row r="492" s="9" customFormat="1" ht="30" customHeight="1" x14ac:dyDescent="0.35"/>
    <row r="493" s="9" customFormat="1" ht="30" customHeight="1" x14ac:dyDescent="0.35"/>
    <row r="494" s="9" customFormat="1" ht="30" customHeight="1" x14ac:dyDescent="0.35"/>
    <row r="495" s="9" customFormat="1" ht="30" customHeight="1" x14ac:dyDescent="0.35"/>
    <row r="496" s="9" customFormat="1" ht="30" customHeight="1" x14ac:dyDescent="0.35"/>
    <row r="497" s="9" customFormat="1" ht="30" customHeight="1" x14ac:dyDescent="0.35"/>
    <row r="498" s="9" customFormat="1" ht="30" customHeight="1" x14ac:dyDescent="0.35"/>
    <row r="499" s="9" customFormat="1" ht="30" customHeight="1" x14ac:dyDescent="0.35"/>
    <row r="500" s="9" customFormat="1" ht="30" customHeight="1" x14ac:dyDescent="0.35"/>
    <row r="501" s="9" customFormat="1" ht="30" customHeight="1" x14ac:dyDescent="0.35"/>
    <row r="502" s="9" customFormat="1" ht="30" customHeight="1" x14ac:dyDescent="0.35"/>
    <row r="503" s="9" customFormat="1" ht="30" customHeight="1" x14ac:dyDescent="0.35"/>
    <row r="504" s="9" customFormat="1" ht="30" customHeight="1" x14ac:dyDescent="0.35"/>
    <row r="505" s="9" customFormat="1" ht="30" customHeight="1" x14ac:dyDescent="0.35"/>
    <row r="506" s="9" customFormat="1" ht="30" customHeight="1" x14ac:dyDescent="0.35"/>
    <row r="507" s="9" customFormat="1" ht="30" customHeight="1" x14ac:dyDescent="0.35"/>
    <row r="508" s="9" customFormat="1" ht="30" customHeight="1" x14ac:dyDescent="0.35"/>
    <row r="509" s="9" customFormat="1" ht="30" customHeight="1" x14ac:dyDescent="0.35"/>
    <row r="510" s="9" customFormat="1" ht="30" customHeight="1" x14ac:dyDescent="0.35"/>
    <row r="511" s="9" customFormat="1" ht="30" customHeight="1" x14ac:dyDescent="0.35"/>
    <row r="512" s="9" customFormat="1" ht="30" customHeight="1" x14ac:dyDescent="0.35"/>
    <row r="513" s="9" customFormat="1" ht="30" customHeight="1" x14ac:dyDescent="0.35"/>
    <row r="514" s="9" customFormat="1" ht="30" customHeight="1" x14ac:dyDescent="0.35"/>
    <row r="515" s="9" customFormat="1" ht="30" customHeight="1" x14ac:dyDescent="0.35"/>
    <row r="516" s="9" customFormat="1" ht="30" customHeight="1" x14ac:dyDescent="0.35"/>
    <row r="517" s="9" customFormat="1" ht="30" customHeight="1" x14ac:dyDescent="0.35"/>
    <row r="518" s="9" customFormat="1" ht="30" customHeight="1" x14ac:dyDescent="0.35"/>
    <row r="519" s="9" customFormat="1" ht="30" customHeight="1" x14ac:dyDescent="0.35"/>
    <row r="520" s="9" customFormat="1" ht="30" customHeight="1" x14ac:dyDescent="0.35"/>
    <row r="521" s="9" customFormat="1" ht="30" customHeight="1" x14ac:dyDescent="0.35"/>
    <row r="522" s="9" customFormat="1" ht="30" customHeight="1" x14ac:dyDescent="0.35"/>
    <row r="523" s="9" customFormat="1" ht="30" customHeight="1" x14ac:dyDescent="0.35"/>
    <row r="524" s="9" customFormat="1" ht="30" customHeight="1" x14ac:dyDescent="0.35"/>
    <row r="525" s="9" customFormat="1" ht="30" customHeight="1" x14ac:dyDescent="0.35"/>
    <row r="526" s="9" customFormat="1" ht="30" customHeight="1" x14ac:dyDescent="0.35"/>
    <row r="527" s="9" customFormat="1" ht="30" customHeight="1" x14ac:dyDescent="0.35"/>
    <row r="528" s="9" customFormat="1" ht="30" customHeight="1" x14ac:dyDescent="0.35"/>
    <row r="529" s="9" customFormat="1" ht="30" customHeight="1" x14ac:dyDescent="0.35"/>
    <row r="530" s="9" customFormat="1" ht="30" customHeight="1" x14ac:dyDescent="0.35"/>
    <row r="531" s="9" customFormat="1" ht="30" customHeight="1" x14ac:dyDescent="0.35"/>
    <row r="532" s="9" customFormat="1" ht="30" customHeight="1" x14ac:dyDescent="0.35"/>
    <row r="533" s="9" customFormat="1" ht="30" customHeight="1" x14ac:dyDescent="0.35"/>
    <row r="534" s="9" customFormat="1" ht="30" customHeight="1" x14ac:dyDescent="0.35"/>
    <row r="535" s="9" customFormat="1" ht="30" customHeight="1" x14ac:dyDescent="0.35"/>
    <row r="536" s="9" customFormat="1" ht="30" customHeight="1" x14ac:dyDescent="0.35"/>
    <row r="537" s="9" customFormat="1" ht="30" customHeight="1" x14ac:dyDescent="0.35"/>
    <row r="538" s="9" customFormat="1" ht="30" customHeight="1" x14ac:dyDescent="0.35"/>
    <row r="539" s="9" customFormat="1" ht="30" customHeight="1" x14ac:dyDescent="0.35"/>
    <row r="540" s="9" customFormat="1" ht="30" customHeight="1" x14ac:dyDescent="0.35"/>
    <row r="541" s="9" customFormat="1" ht="30" customHeight="1" x14ac:dyDescent="0.35"/>
    <row r="542" s="9" customFormat="1" ht="30" customHeight="1" x14ac:dyDescent="0.35"/>
    <row r="543" s="9" customFormat="1" ht="30" customHeight="1" x14ac:dyDescent="0.35"/>
    <row r="544" s="9" customFormat="1" ht="30" customHeight="1" x14ac:dyDescent="0.35"/>
    <row r="545" s="9" customFormat="1" ht="30" customHeight="1" x14ac:dyDescent="0.35"/>
    <row r="546" s="9" customFormat="1" ht="30" customHeight="1" x14ac:dyDescent="0.35"/>
    <row r="547" s="9" customFormat="1" ht="30" customHeight="1" x14ac:dyDescent="0.35"/>
    <row r="548" s="9" customFormat="1" ht="30" customHeight="1" x14ac:dyDescent="0.35"/>
    <row r="549" s="9" customFormat="1" ht="30" customHeight="1" x14ac:dyDescent="0.35"/>
    <row r="550" s="9" customFormat="1" ht="30" customHeight="1" x14ac:dyDescent="0.35"/>
    <row r="551" s="9" customFormat="1" ht="30" customHeight="1" x14ac:dyDescent="0.35"/>
    <row r="552" s="9" customFormat="1" ht="30" customHeight="1" x14ac:dyDescent="0.35"/>
    <row r="553" s="9" customFormat="1" ht="30" customHeight="1" x14ac:dyDescent="0.35"/>
    <row r="554" s="9" customFormat="1" ht="30" customHeight="1" x14ac:dyDescent="0.35"/>
    <row r="555" s="9" customFormat="1" ht="30" customHeight="1" x14ac:dyDescent="0.35"/>
    <row r="556" s="9" customFormat="1" ht="30" customHeight="1" x14ac:dyDescent="0.35"/>
    <row r="557" s="9" customFormat="1" ht="30" customHeight="1" x14ac:dyDescent="0.35"/>
    <row r="558" s="9" customFormat="1" ht="30" customHeight="1" x14ac:dyDescent="0.35"/>
    <row r="559" s="9" customFormat="1" ht="30" customHeight="1" x14ac:dyDescent="0.35"/>
    <row r="560" s="9" customFormat="1" ht="30" customHeight="1" x14ac:dyDescent="0.35"/>
    <row r="561" s="9" customFormat="1" ht="30" customHeight="1" x14ac:dyDescent="0.35"/>
    <row r="562" s="9" customFormat="1" ht="30" customHeight="1" x14ac:dyDescent="0.35"/>
    <row r="563" s="9" customFormat="1" ht="30" customHeight="1" x14ac:dyDescent="0.35"/>
    <row r="564" s="9" customFormat="1" ht="30" customHeight="1" x14ac:dyDescent="0.35"/>
    <row r="565" s="9" customFormat="1" ht="30" customHeight="1" x14ac:dyDescent="0.35"/>
    <row r="566" s="9" customFormat="1" ht="30" customHeight="1" x14ac:dyDescent="0.35"/>
    <row r="567" s="9" customFormat="1" ht="30" customHeight="1" x14ac:dyDescent="0.35"/>
    <row r="568" s="9" customFormat="1" ht="30" customHeight="1" x14ac:dyDescent="0.35"/>
    <row r="569" s="9" customFormat="1" ht="30" customHeight="1" x14ac:dyDescent="0.35"/>
    <row r="570" s="9" customFormat="1" ht="30" customHeight="1" x14ac:dyDescent="0.35"/>
    <row r="571" s="9" customFormat="1" ht="30" customHeight="1" x14ac:dyDescent="0.35"/>
    <row r="572" s="9" customFormat="1" ht="30" customHeight="1" x14ac:dyDescent="0.35"/>
    <row r="573" s="9" customFormat="1" ht="30" customHeight="1" x14ac:dyDescent="0.35"/>
    <row r="574" s="9" customFormat="1" ht="30" customHeight="1" x14ac:dyDescent="0.35"/>
    <row r="575" s="9" customFormat="1" ht="30" customHeight="1" x14ac:dyDescent="0.35"/>
    <row r="576" s="9" customFormat="1" ht="30" customHeight="1" x14ac:dyDescent="0.35"/>
    <row r="577" s="9" customFormat="1" ht="30" customHeight="1" x14ac:dyDescent="0.35"/>
    <row r="578" s="9" customFormat="1" ht="30" customHeight="1" x14ac:dyDescent="0.35"/>
    <row r="579" s="9" customFormat="1" ht="30" customHeight="1" x14ac:dyDescent="0.35"/>
    <row r="580" s="9" customFormat="1" ht="30" customHeight="1" x14ac:dyDescent="0.35"/>
    <row r="581" s="9" customFormat="1" ht="30" customHeight="1" x14ac:dyDescent="0.35"/>
    <row r="582" s="9" customFormat="1" ht="30" customHeight="1" x14ac:dyDescent="0.35"/>
    <row r="583" s="9" customFormat="1" ht="30" customHeight="1" x14ac:dyDescent="0.35"/>
    <row r="584" s="9" customFormat="1" ht="30" customHeight="1" x14ac:dyDescent="0.35"/>
    <row r="585" s="9" customFormat="1" ht="30" customHeight="1" x14ac:dyDescent="0.35"/>
    <row r="586" s="9" customFormat="1" ht="30" customHeight="1" x14ac:dyDescent="0.35"/>
    <row r="587" s="9" customFormat="1" ht="30" customHeight="1" x14ac:dyDescent="0.35"/>
    <row r="588" s="9" customFormat="1" ht="30" customHeight="1" x14ac:dyDescent="0.35"/>
    <row r="589" s="9" customFormat="1" ht="30" customHeight="1" x14ac:dyDescent="0.35"/>
    <row r="590" s="9" customFormat="1" ht="30" customHeight="1" x14ac:dyDescent="0.35"/>
    <row r="591" s="9" customFormat="1" ht="30" customHeight="1" x14ac:dyDescent="0.35"/>
    <row r="592" s="9" customFormat="1" ht="30" customHeight="1" x14ac:dyDescent="0.35"/>
    <row r="593" s="9" customFormat="1" ht="30" customHeight="1" x14ac:dyDescent="0.35"/>
    <row r="594" s="9" customFormat="1" ht="30" customHeight="1" x14ac:dyDescent="0.35"/>
    <row r="595" s="9" customFormat="1" ht="30" customHeight="1" x14ac:dyDescent="0.35"/>
    <row r="596" s="9" customFormat="1" ht="30" customHeight="1" x14ac:dyDescent="0.35"/>
    <row r="597" s="9" customFormat="1" ht="30" customHeight="1" x14ac:dyDescent="0.35"/>
    <row r="598" s="9" customFormat="1" ht="30" customHeight="1" x14ac:dyDescent="0.35"/>
    <row r="599" s="9" customFormat="1" ht="30" customHeight="1" x14ac:dyDescent="0.35"/>
    <row r="600" s="9" customFormat="1" ht="30" customHeight="1" x14ac:dyDescent="0.35"/>
    <row r="601" s="9" customFormat="1" ht="30" customHeight="1" x14ac:dyDescent="0.35"/>
    <row r="602" s="9" customFormat="1" ht="30" customHeight="1" x14ac:dyDescent="0.35"/>
    <row r="603" s="9" customFormat="1" ht="30" customHeight="1" x14ac:dyDescent="0.35"/>
    <row r="604" s="9" customFormat="1" ht="30" customHeight="1" x14ac:dyDescent="0.35"/>
    <row r="605" s="9" customFormat="1" ht="30" customHeight="1" x14ac:dyDescent="0.35"/>
    <row r="606" s="9" customFormat="1" ht="30" customHeight="1" x14ac:dyDescent="0.35"/>
    <row r="607" s="9" customFormat="1" ht="30" customHeight="1" x14ac:dyDescent="0.35"/>
    <row r="608" s="9" customFormat="1" ht="30" customHeight="1" x14ac:dyDescent="0.35"/>
    <row r="609" s="9" customFormat="1" ht="30" customHeight="1" x14ac:dyDescent="0.35"/>
    <row r="610" s="9" customFormat="1" ht="30" customHeight="1" x14ac:dyDescent="0.35"/>
    <row r="611" s="9" customFormat="1" ht="30" customHeight="1" x14ac:dyDescent="0.35"/>
    <row r="612" s="9" customFormat="1" ht="30" customHeight="1" x14ac:dyDescent="0.35"/>
    <row r="613" s="9" customFormat="1" ht="30" customHeight="1" x14ac:dyDescent="0.35"/>
    <row r="614" s="9" customFormat="1" ht="30" customHeight="1" x14ac:dyDescent="0.35"/>
    <row r="615" s="9" customFormat="1" ht="30" customHeight="1" x14ac:dyDescent="0.35"/>
    <row r="616" s="9" customFormat="1" ht="30" customHeight="1" x14ac:dyDescent="0.35"/>
    <row r="617" s="9" customFormat="1" ht="30" customHeight="1" x14ac:dyDescent="0.35"/>
    <row r="618" s="9" customFormat="1" ht="30" customHeight="1" x14ac:dyDescent="0.35"/>
    <row r="619" s="9" customFormat="1" ht="30" customHeight="1" x14ac:dyDescent="0.35"/>
    <row r="620" s="9" customFormat="1" ht="30" customHeight="1" x14ac:dyDescent="0.35"/>
    <row r="621" s="9" customFormat="1" ht="30" customHeight="1" x14ac:dyDescent="0.35"/>
    <row r="622" s="9" customFormat="1" ht="30" customHeight="1" x14ac:dyDescent="0.35"/>
    <row r="623" s="9" customFormat="1" ht="30" customHeight="1" x14ac:dyDescent="0.35"/>
    <row r="624" s="9" customFormat="1" ht="30" customHeight="1" x14ac:dyDescent="0.35"/>
    <row r="625" s="9" customFormat="1" ht="30" customHeight="1" x14ac:dyDescent="0.35"/>
    <row r="626" s="9" customFormat="1" ht="30" customHeight="1" x14ac:dyDescent="0.35"/>
    <row r="627" s="9" customFormat="1" ht="30" customHeight="1" x14ac:dyDescent="0.35"/>
    <row r="628" s="9" customFormat="1" ht="30" customHeight="1" x14ac:dyDescent="0.35"/>
    <row r="629" s="9" customFormat="1" ht="30" customHeight="1" x14ac:dyDescent="0.35"/>
    <row r="630" s="9" customFormat="1" ht="30" customHeight="1" x14ac:dyDescent="0.35"/>
    <row r="631" s="9" customFormat="1" ht="30" customHeight="1" x14ac:dyDescent="0.35"/>
    <row r="632" s="9" customFormat="1" ht="30" customHeight="1" x14ac:dyDescent="0.35"/>
    <row r="633" s="9" customFormat="1" ht="30" customHeight="1" x14ac:dyDescent="0.35"/>
    <row r="634" s="9" customFormat="1" ht="30" customHeight="1" x14ac:dyDescent="0.35"/>
    <row r="635" s="9" customFormat="1" ht="30" customHeight="1" x14ac:dyDescent="0.35"/>
    <row r="636" s="9" customFormat="1" ht="30" customHeight="1" x14ac:dyDescent="0.35"/>
    <row r="637" s="9" customFormat="1" ht="30" customHeight="1" x14ac:dyDescent="0.35"/>
    <row r="638" s="9" customFormat="1" ht="30" customHeight="1" x14ac:dyDescent="0.35"/>
    <row r="639" s="9" customFormat="1" ht="30" customHeight="1" x14ac:dyDescent="0.35"/>
    <row r="640" s="9" customFormat="1" ht="30" customHeight="1" x14ac:dyDescent="0.35"/>
    <row r="641" s="9" customFormat="1" ht="30" customHeight="1" x14ac:dyDescent="0.35"/>
    <row r="642" s="9" customFormat="1" ht="30" customHeight="1" x14ac:dyDescent="0.35"/>
    <row r="643" s="9" customFormat="1" ht="30" customHeight="1" x14ac:dyDescent="0.35"/>
    <row r="644" s="9" customFormat="1" ht="30" customHeight="1" x14ac:dyDescent="0.35"/>
    <row r="645" s="9" customFormat="1" ht="30" customHeight="1" x14ac:dyDescent="0.35"/>
    <row r="646" s="9" customFormat="1" ht="30" customHeight="1" x14ac:dyDescent="0.35"/>
    <row r="647" s="9" customFormat="1" ht="30" customHeight="1" x14ac:dyDescent="0.35"/>
    <row r="648" s="9" customFormat="1" ht="30" customHeight="1" x14ac:dyDescent="0.35"/>
    <row r="649" s="9" customFormat="1" ht="30" customHeight="1" x14ac:dyDescent="0.35"/>
    <row r="650" s="9" customFormat="1" ht="30" customHeight="1" x14ac:dyDescent="0.35"/>
    <row r="651" s="9" customFormat="1" ht="30" customHeight="1" x14ac:dyDescent="0.35"/>
    <row r="652" s="9" customFormat="1" ht="30" customHeight="1" x14ac:dyDescent="0.35"/>
    <row r="653" s="9" customFormat="1" ht="30" customHeight="1" x14ac:dyDescent="0.35"/>
    <row r="654" s="9" customFormat="1" ht="30" customHeight="1" x14ac:dyDescent="0.35"/>
    <row r="655" s="9" customFormat="1" ht="30" customHeight="1" x14ac:dyDescent="0.35"/>
    <row r="656" s="9" customFormat="1" ht="30" customHeight="1" x14ac:dyDescent="0.35"/>
    <row r="657" s="9" customFormat="1" ht="30" customHeight="1" x14ac:dyDescent="0.35"/>
    <row r="658" s="9" customFormat="1" ht="30" customHeight="1" x14ac:dyDescent="0.35"/>
    <row r="659" s="9" customFormat="1" ht="30" customHeight="1" x14ac:dyDescent="0.35"/>
    <row r="660" s="9" customFormat="1" ht="30" customHeight="1" x14ac:dyDescent="0.35"/>
    <row r="661" s="9" customFormat="1" ht="30" customHeight="1" x14ac:dyDescent="0.35"/>
    <row r="662" s="9" customFormat="1" ht="30" customHeight="1" x14ac:dyDescent="0.35"/>
    <row r="663" s="9" customFormat="1" ht="30" customHeight="1" x14ac:dyDescent="0.35"/>
    <row r="664" s="9" customFormat="1" ht="30" customHeight="1" x14ac:dyDescent="0.35"/>
    <row r="665" s="9" customFormat="1" ht="30" customHeight="1" x14ac:dyDescent="0.35"/>
    <row r="666" s="9" customFormat="1" ht="30" customHeight="1" x14ac:dyDescent="0.35"/>
    <row r="667" s="9" customFormat="1" ht="30" customHeight="1" x14ac:dyDescent="0.35"/>
    <row r="668" s="9" customFormat="1" ht="30" customHeight="1" x14ac:dyDescent="0.35"/>
    <row r="669" s="9" customFormat="1" ht="30" customHeight="1" x14ac:dyDescent="0.35"/>
    <row r="670" s="9" customFormat="1" ht="30" customHeight="1" x14ac:dyDescent="0.35"/>
    <row r="671" s="9" customFormat="1" ht="30" customHeight="1" x14ac:dyDescent="0.35"/>
    <row r="672" s="9" customFormat="1" ht="30" customHeight="1" x14ac:dyDescent="0.35"/>
    <row r="673" s="9" customFormat="1" ht="30" customHeight="1" x14ac:dyDescent="0.35"/>
    <row r="674" s="9" customFormat="1" ht="30" customHeight="1" x14ac:dyDescent="0.35"/>
    <row r="675" s="9" customFormat="1" ht="30" customHeight="1" x14ac:dyDescent="0.35"/>
    <row r="676" s="9" customFormat="1" ht="30" customHeight="1" x14ac:dyDescent="0.35"/>
    <row r="677" s="9" customFormat="1" ht="30" customHeight="1" x14ac:dyDescent="0.35"/>
    <row r="678" s="9" customFormat="1" ht="30" customHeight="1" x14ac:dyDescent="0.35"/>
    <row r="679" s="9" customFormat="1" ht="30" customHeight="1" x14ac:dyDescent="0.35"/>
    <row r="680" s="9" customFormat="1" ht="30" customHeight="1" x14ac:dyDescent="0.35"/>
    <row r="681" s="9" customFormat="1" ht="30" customHeight="1" x14ac:dyDescent="0.35"/>
    <row r="682" s="9" customFormat="1" ht="30" customHeight="1" x14ac:dyDescent="0.35"/>
    <row r="683" s="9" customFormat="1" ht="30" customHeight="1" x14ac:dyDescent="0.35"/>
    <row r="684" s="9" customFormat="1" ht="30" customHeight="1" x14ac:dyDescent="0.35"/>
    <row r="685" s="9" customFormat="1" ht="30" customHeight="1" x14ac:dyDescent="0.35"/>
    <row r="686" s="9" customFormat="1" ht="30" customHeight="1" x14ac:dyDescent="0.35"/>
    <row r="687" s="9" customFormat="1" ht="30" customHeight="1" x14ac:dyDescent="0.35"/>
    <row r="688" s="9" customFormat="1" ht="30" customHeight="1" x14ac:dyDescent="0.35"/>
    <row r="689" s="9" customFormat="1" ht="30" customHeight="1" x14ac:dyDescent="0.35"/>
    <row r="690" s="9" customFormat="1" ht="30" customHeight="1" x14ac:dyDescent="0.35"/>
    <row r="691" s="9" customFormat="1" ht="30" customHeight="1" x14ac:dyDescent="0.35"/>
    <row r="692" s="9" customFormat="1" ht="30" customHeight="1" x14ac:dyDescent="0.35"/>
    <row r="693" s="9" customFormat="1" ht="30" customHeight="1" x14ac:dyDescent="0.35"/>
    <row r="694" s="9" customFormat="1" ht="30" customHeight="1" x14ac:dyDescent="0.35"/>
    <row r="695" s="9" customFormat="1" ht="30" customHeight="1" x14ac:dyDescent="0.35"/>
    <row r="696" s="9" customFormat="1" ht="30" customHeight="1" x14ac:dyDescent="0.35"/>
    <row r="697" s="9" customFormat="1" ht="30" customHeight="1" x14ac:dyDescent="0.35"/>
    <row r="698" s="9" customFormat="1" ht="30" customHeight="1" x14ac:dyDescent="0.35"/>
    <row r="699" s="9" customFormat="1" ht="30" customHeight="1" x14ac:dyDescent="0.35"/>
    <row r="700" s="9" customFormat="1" ht="30" customHeight="1" x14ac:dyDescent="0.35"/>
    <row r="701" s="9" customFormat="1" ht="30" customHeight="1" x14ac:dyDescent="0.35"/>
    <row r="702" s="9" customFormat="1" ht="30" customHeight="1" x14ac:dyDescent="0.35"/>
    <row r="703" s="9" customFormat="1" ht="30" customHeight="1" x14ac:dyDescent="0.35"/>
    <row r="704" s="9" customFormat="1" ht="30" customHeight="1" x14ac:dyDescent="0.35"/>
    <row r="705" s="9" customFormat="1" ht="30" customHeight="1" x14ac:dyDescent="0.35"/>
    <row r="706" s="9" customFormat="1" ht="30" customHeight="1" x14ac:dyDescent="0.35"/>
    <row r="707" s="9" customFormat="1" ht="30" customHeight="1" x14ac:dyDescent="0.35"/>
    <row r="708" s="9" customFormat="1" ht="30" customHeight="1" x14ac:dyDescent="0.35"/>
    <row r="709" s="9" customFormat="1" ht="30" customHeight="1" x14ac:dyDescent="0.35"/>
    <row r="710" s="9" customFormat="1" ht="30" customHeight="1" x14ac:dyDescent="0.35"/>
    <row r="711" s="9" customFormat="1" ht="30" customHeight="1" x14ac:dyDescent="0.35"/>
    <row r="712" s="9" customFormat="1" ht="30" customHeight="1" x14ac:dyDescent="0.35"/>
    <row r="713" s="9" customFormat="1" ht="30" customHeight="1" x14ac:dyDescent="0.35"/>
    <row r="714" s="9" customFormat="1" ht="30" customHeight="1" x14ac:dyDescent="0.35"/>
    <row r="715" s="9" customFormat="1" ht="30" customHeight="1" x14ac:dyDescent="0.35"/>
    <row r="716" s="9" customFormat="1" ht="30" customHeight="1" x14ac:dyDescent="0.35"/>
    <row r="717" s="9" customFormat="1" ht="30" customHeight="1" x14ac:dyDescent="0.35"/>
    <row r="718" s="9" customFormat="1" ht="30" customHeight="1" x14ac:dyDescent="0.35"/>
    <row r="719" s="9" customFormat="1" ht="30" customHeight="1" x14ac:dyDescent="0.35"/>
    <row r="720" s="9" customFormat="1" ht="30" customHeight="1" x14ac:dyDescent="0.35"/>
    <row r="721" s="9" customFormat="1" ht="30" customHeight="1" x14ac:dyDescent="0.35"/>
    <row r="722" s="9" customFormat="1" ht="30" customHeight="1" x14ac:dyDescent="0.35"/>
    <row r="723" s="9" customFormat="1" ht="30" customHeight="1" x14ac:dyDescent="0.35"/>
    <row r="724" s="9" customFormat="1" ht="30" customHeight="1" x14ac:dyDescent="0.35"/>
    <row r="725" s="9" customFormat="1" ht="30" customHeight="1" x14ac:dyDescent="0.35"/>
    <row r="726" s="9" customFormat="1" ht="30" customHeight="1" x14ac:dyDescent="0.35"/>
    <row r="727" s="9" customFormat="1" ht="30" customHeight="1" x14ac:dyDescent="0.35"/>
    <row r="728" s="9" customFormat="1" ht="30" customHeight="1" x14ac:dyDescent="0.35"/>
    <row r="729" s="9" customFormat="1" ht="30" customHeight="1" x14ac:dyDescent="0.35"/>
    <row r="730" s="9" customFormat="1" ht="30" customHeight="1" x14ac:dyDescent="0.35"/>
    <row r="731" s="9" customFormat="1" ht="30" customHeight="1" x14ac:dyDescent="0.35"/>
    <row r="732" s="9" customFormat="1" ht="30" customHeight="1" x14ac:dyDescent="0.35"/>
    <row r="733" s="9" customFormat="1" ht="30" customHeight="1" x14ac:dyDescent="0.35"/>
    <row r="734" s="9" customFormat="1" ht="30" customHeight="1" x14ac:dyDescent="0.35"/>
    <row r="735" s="9" customFormat="1" ht="30" customHeight="1" x14ac:dyDescent="0.35"/>
    <row r="736" s="9" customFormat="1" ht="30" customHeight="1" x14ac:dyDescent="0.35"/>
    <row r="737" s="9" customFormat="1" ht="30" customHeight="1" x14ac:dyDescent="0.35"/>
    <row r="738" s="9" customFormat="1" ht="30" customHeight="1" x14ac:dyDescent="0.35"/>
    <row r="739" s="9" customFormat="1" ht="30" customHeight="1" x14ac:dyDescent="0.35"/>
    <row r="740" s="9" customFormat="1" ht="30" customHeight="1" x14ac:dyDescent="0.35"/>
    <row r="741" s="9" customFormat="1" ht="30" customHeight="1" x14ac:dyDescent="0.35"/>
    <row r="742" s="9" customFormat="1" ht="30" customHeight="1" x14ac:dyDescent="0.35"/>
    <row r="743" s="9" customFormat="1" ht="30" customHeight="1" x14ac:dyDescent="0.35"/>
    <row r="744" s="9" customFormat="1" ht="30" customHeight="1" x14ac:dyDescent="0.35"/>
    <row r="745" s="9" customFormat="1" ht="30" customHeight="1" x14ac:dyDescent="0.35"/>
    <row r="746" s="9" customFormat="1" ht="30" customHeight="1" x14ac:dyDescent="0.35"/>
    <row r="747" s="9" customFormat="1" ht="30" customHeight="1" x14ac:dyDescent="0.35"/>
    <row r="748" s="9" customFormat="1" ht="30" customHeight="1" x14ac:dyDescent="0.35"/>
    <row r="749" s="9" customFormat="1" ht="30" customHeight="1" x14ac:dyDescent="0.35"/>
    <row r="750" s="9" customFormat="1" ht="30" customHeight="1" x14ac:dyDescent="0.35"/>
    <row r="751" s="9" customFormat="1" ht="30" customHeight="1" x14ac:dyDescent="0.35"/>
    <row r="752" s="9" customFormat="1" ht="30" customHeight="1" x14ac:dyDescent="0.35"/>
    <row r="753" s="9" customFormat="1" ht="30" customHeight="1" x14ac:dyDescent="0.35"/>
    <row r="754" s="9" customFormat="1" ht="30" customHeight="1" x14ac:dyDescent="0.35"/>
    <row r="755" s="9" customFormat="1" ht="30" customHeight="1" x14ac:dyDescent="0.35"/>
    <row r="756" s="9" customFormat="1" ht="30" customHeight="1" x14ac:dyDescent="0.35"/>
    <row r="757" s="9" customFormat="1" ht="30" customHeight="1" x14ac:dyDescent="0.35"/>
    <row r="758" s="9" customFormat="1" ht="30" customHeight="1" x14ac:dyDescent="0.35"/>
    <row r="759" s="9" customFormat="1" ht="30" customHeight="1" x14ac:dyDescent="0.35"/>
    <row r="760" s="9" customFormat="1" ht="30" customHeight="1" x14ac:dyDescent="0.35"/>
    <row r="761" s="9" customFormat="1" ht="30" customHeight="1" x14ac:dyDescent="0.35"/>
    <row r="762" s="9" customFormat="1" ht="30" customHeight="1" x14ac:dyDescent="0.35"/>
    <row r="763" s="9" customFormat="1" ht="30" customHeight="1" x14ac:dyDescent="0.35"/>
    <row r="764" s="9" customFormat="1" ht="30" customHeight="1" x14ac:dyDescent="0.35"/>
    <row r="765" s="9" customFormat="1" ht="30" customHeight="1" x14ac:dyDescent="0.35"/>
    <row r="766" s="9" customFormat="1" ht="30" customHeight="1" x14ac:dyDescent="0.35"/>
    <row r="767" s="9" customFormat="1" ht="30" customHeight="1" x14ac:dyDescent="0.35"/>
    <row r="768" s="9" customFormat="1" ht="30" customHeight="1" x14ac:dyDescent="0.35"/>
    <row r="769" s="9" customFormat="1" ht="30" customHeight="1" x14ac:dyDescent="0.35"/>
    <row r="770" s="9" customFormat="1" ht="30" customHeight="1" x14ac:dyDescent="0.35"/>
    <row r="771" s="9" customFormat="1" ht="30" customHeight="1" x14ac:dyDescent="0.35"/>
    <row r="772" s="9" customFormat="1" ht="30" customHeight="1" x14ac:dyDescent="0.35"/>
    <row r="773" s="9" customFormat="1" ht="30" customHeight="1" x14ac:dyDescent="0.35"/>
    <row r="774" s="9" customFormat="1" ht="30" customHeight="1" x14ac:dyDescent="0.35"/>
    <row r="775" s="9" customFormat="1" ht="30" customHeight="1" x14ac:dyDescent="0.35"/>
    <row r="776" s="9" customFormat="1" ht="30" customHeight="1" x14ac:dyDescent="0.35"/>
    <row r="777" s="9" customFormat="1" ht="30" customHeight="1" x14ac:dyDescent="0.35"/>
    <row r="778" s="9" customFormat="1" ht="30" customHeight="1" x14ac:dyDescent="0.35"/>
    <row r="779" s="9" customFormat="1" ht="30" customHeight="1" x14ac:dyDescent="0.35"/>
    <row r="780" s="9" customFormat="1" ht="30" customHeight="1" x14ac:dyDescent="0.35"/>
    <row r="781" s="9" customFormat="1" ht="30" customHeight="1" x14ac:dyDescent="0.35"/>
    <row r="782" s="9" customFormat="1" ht="30" customHeight="1" x14ac:dyDescent="0.35"/>
    <row r="783" s="9" customFormat="1" ht="30" customHeight="1" x14ac:dyDescent="0.35"/>
    <row r="784" s="9" customFormat="1" ht="30" customHeight="1" x14ac:dyDescent="0.35"/>
    <row r="785" s="9" customFormat="1" ht="30" customHeight="1" x14ac:dyDescent="0.35"/>
    <row r="786" s="9" customFormat="1" ht="30" customHeight="1" x14ac:dyDescent="0.35"/>
    <row r="787" s="9" customFormat="1" ht="30" customHeight="1" x14ac:dyDescent="0.35"/>
    <row r="788" s="9" customFormat="1" ht="30" customHeight="1" x14ac:dyDescent="0.35"/>
    <row r="789" s="9" customFormat="1" ht="30" customHeight="1" x14ac:dyDescent="0.35"/>
    <row r="790" s="9" customFormat="1" ht="30" customHeight="1" x14ac:dyDescent="0.35"/>
    <row r="791" s="9" customFormat="1" ht="30" customHeight="1" x14ac:dyDescent="0.35"/>
    <row r="792" s="9" customFormat="1" ht="30" customHeight="1" x14ac:dyDescent="0.35"/>
    <row r="793" s="9" customFormat="1" ht="30" customHeight="1" x14ac:dyDescent="0.35"/>
    <row r="794" s="9" customFormat="1" ht="30" customHeight="1" x14ac:dyDescent="0.35"/>
    <row r="795" s="9" customFormat="1" ht="30" customHeight="1" x14ac:dyDescent="0.35"/>
    <row r="796" s="9" customFormat="1" ht="30" customHeight="1" x14ac:dyDescent="0.35"/>
    <row r="797" s="9" customFormat="1" ht="30" customHeight="1" x14ac:dyDescent="0.35"/>
    <row r="798" s="9" customFormat="1" ht="30" customHeight="1" x14ac:dyDescent="0.35"/>
    <row r="799" s="9" customFormat="1" ht="30" customHeight="1" x14ac:dyDescent="0.35"/>
    <row r="800" s="9" customFormat="1" ht="30" customHeight="1" x14ac:dyDescent="0.35"/>
    <row r="801" s="9" customFormat="1" ht="30" customHeight="1" x14ac:dyDescent="0.35"/>
    <row r="802" s="9" customFormat="1" ht="30" customHeight="1" x14ac:dyDescent="0.35"/>
    <row r="803" s="9" customFormat="1" ht="30" customHeight="1" x14ac:dyDescent="0.35"/>
    <row r="804" s="9" customFormat="1" ht="30" customHeight="1" x14ac:dyDescent="0.35"/>
    <row r="805" s="9" customFormat="1" ht="30" customHeight="1" x14ac:dyDescent="0.35"/>
    <row r="806" s="9" customFormat="1" ht="30" customHeight="1" x14ac:dyDescent="0.35"/>
    <row r="807" s="9" customFormat="1" ht="30" customHeight="1" x14ac:dyDescent="0.35"/>
    <row r="808" s="9" customFormat="1" ht="30" customHeight="1" x14ac:dyDescent="0.35"/>
    <row r="809" s="9" customFormat="1" ht="30" customHeight="1" x14ac:dyDescent="0.35"/>
    <row r="810" s="9" customFormat="1" ht="30" customHeight="1" x14ac:dyDescent="0.35"/>
    <row r="811" s="9" customFormat="1" ht="30" customHeight="1" x14ac:dyDescent="0.35"/>
    <row r="812" s="9" customFormat="1" ht="30" customHeight="1" x14ac:dyDescent="0.35"/>
    <row r="813" s="9" customFormat="1" ht="30" customHeight="1" x14ac:dyDescent="0.35"/>
    <row r="814" s="9" customFormat="1" ht="30" customHeight="1" x14ac:dyDescent="0.35"/>
    <row r="815" s="9" customFormat="1" ht="30" customHeight="1" x14ac:dyDescent="0.35"/>
    <row r="816" s="9" customFormat="1" ht="30" customHeight="1" x14ac:dyDescent="0.35"/>
    <row r="817" s="9" customFormat="1" ht="30" customHeight="1" x14ac:dyDescent="0.35"/>
    <row r="818" s="9" customFormat="1" ht="30" customHeight="1" x14ac:dyDescent="0.35"/>
    <row r="819" s="9" customFormat="1" ht="30" customHeight="1" x14ac:dyDescent="0.35"/>
    <row r="820" s="9" customFormat="1" ht="30" customHeight="1" x14ac:dyDescent="0.35"/>
    <row r="821" s="9" customFormat="1" ht="30" customHeight="1" x14ac:dyDescent="0.35"/>
    <row r="822" s="9" customFormat="1" ht="30" customHeight="1" x14ac:dyDescent="0.35"/>
    <row r="823" s="9" customFormat="1" ht="30" customHeight="1" x14ac:dyDescent="0.35"/>
    <row r="824" s="9" customFormat="1" ht="30" customHeight="1" x14ac:dyDescent="0.35"/>
    <row r="825" s="9" customFormat="1" ht="30" customHeight="1" x14ac:dyDescent="0.35"/>
    <row r="826" s="9" customFormat="1" ht="30" customHeight="1" x14ac:dyDescent="0.35"/>
    <row r="827" s="9" customFormat="1" ht="30" customHeight="1" x14ac:dyDescent="0.35"/>
    <row r="828" s="9" customFormat="1" ht="30" customHeight="1" x14ac:dyDescent="0.35"/>
    <row r="829" s="9" customFormat="1" ht="30" customHeight="1" x14ac:dyDescent="0.35"/>
    <row r="830" s="9" customFormat="1" ht="30" customHeight="1" x14ac:dyDescent="0.35"/>
    <row r="831" s="9" customFormat="1" ht="30" customHeight="1" x14ac:dyDescent="0.35"/>
    <row r="832" s="9" customFormat="1" ht="30" customHeight="1" x14ac:dyDescent="0.35"/>
    <row r="833" s="9" customFormat="1" ht="30" customHeight="1" x14ac:dyDescent="0.35"/>
    <row r="834" s="9" customFormat="1" ht="30" customHeight="1" x14ac:dyDescent="0.35"/>
    <row r="835" s="9" customFormat="1" ht="30" customHeight="1" x14ac:dyDescent="0.35"/>
    <row r="836" s="9" customFormat="1" ht="30" customHeight="1" x14ac:dyDescent="0.35"/>
    <row r="837" s="9" customFormat="1" ht="30" customHeight="1" x14ac:dyDescent="0.35"/>
    <row r="838" s="9" customFormat="1" ht="30" customHeight="1" x14ac:dyDescent="0.35"/>
    <row r="839" s="9" customFormat="1" ht="30" customHeight="1" x14ac:dyDescent="0.35"/>
    <row r="840" s="9" customFormat="1" ht="30" customHeight="1" x14ac:dyDescent="0.35"/>
    <row r="841" s="9" customFormat="1" ht="30" customHeight="1" x14ac:dyDescent="0.35"/>
    <row r="842" s="9" customFormat="1" ht="30" customHeight="1" x14ac:dyDescent="0.35"/>
    <row r="843" s="9" customFormat="1" ht="30" customHeight="1" x14ac:dyDescent="0.35"/>
    <row r="844" s="9" customFormat="1" ht="30" customHeight="1" x14ac:dyDescent="0.35"/>
    <row r="845" s="9" customFormat="1" ht="30" customHeight="1" x14ac:dyDescent="0.35"/>
    <row r="846" s="9" customFormat="1" ht="30" customHeight="1" x14ac:dyDescent="0.35"/>
    <row r="847" s="9" customFormat="1" ht="30" customHeight="1" x14ac:dyDescent="0.35"/>
    <row r="848" s="9" customFormat="1" ht="30" customHeight="1" x14ac:dyDescent="0.35"/>
    <row r="849" s="9" customFormat="1" ht="30" customHeight="1" x14ac:dyDescent="0.35"/>
    <row r="850" s="9" customFormat="1" ht="30" customHeight="1" x14ac:dyDescent="0.35"/>
    <row r="851" s="9" customFormat="1" ht="30" customHeight="1" x14ac:dyDescent="0.35"/>
    <row r="852" s="9" customFormat="1" ht="30" customHeight="1" x14ac:dyDescent="0.35"/>
    <row r="853" s="9" customFormat="1" ht="30" customHeight="1" x14ac:dyDescent="0.35"/>
    <row r="854" s="9" customFormat="1" ht="30" customHeight="1" x14ac:dyDescent="0.35"/>
    <row r="855" s="9" customFormat="1" ht="30" customHeight="1" x14ac:dyDescent="0.35"/>
    <row r="856" s="9" customFormat="1" ht="30" customHeight="1" x14ac:dyDescent="0.35"/>
    <row r="857" s="9" customFormat="1" ht="30" customHeight="1" x14ac:dyDescent="0.35"/>
    <row r="858" s="9" customFormat="1" ht="30" customHeight="1" x14ac:dyDescent="0.35"/>
    <row r="859" s="9" customFormat="1" ht="30" customHeight="1" x14ac:dyDescent="0.35"/>
    <row r="860" s="9" customFormat="1" ht="30" customHeight="1" x14ac:dyDescent="0.35"/>
    <row r="861" s="9" customFormat="1" ht="30" customHeight="1" x14ac:dyDescent="0.35"/>
    <row r="862" s="9" customFormat="1" ht="30" customHeight="1" x14ac:dyDescent="0.35"/>
    <row r="863" s="9" customFormat="1" ht="30" customHeight="1" x14ac:dyDescent="0.35"/>
    <row r="864" s="9" customFormat="1" ht="30" customHeight="1" x14ac:dyDescent="0.35"/>
    <row r="865" s="9" customFormat="1" ht="30" customHeight="1" x14ac:dyDescent="0.35"/>
    <row r="866" s="9" customFormat="1" ht="30" customHeight="1" x14ac:dyDescent="0.35"/>
    <row r="867" s="9" customFormat="1" ht="30" customHeight="1" x14ac:dyDescent="0.35"/>
    <row r="868" s="9" customFormat="1" ht="30" customHeight="1" x14ac:dyDescent="0.35"/>
    <row r="869" s="9" customFormat="1" ht="30" customHeight="1" x14ac:dyDescent="0.35"/>
    <row r="870" s="9" customFormat="1" ht="30" customHeight="1" x14ac:dyDescent="0.35"/>
    <row r="871" s="9" customFormat="1" ht="30" customHeight="1" x14ac:dyDescent="0.35"/>
    <row r="872" s="9" customFormat="1" ht="30" customHeight="1" x14ac:dyDescent="0.35"/>
    <row r="873" s="9" customFormat="1" ht="30" customHeight="1" x14ac:dyDescent="0.35"/>
    <row r="874" s="9" customFormat="1" ht="30" customHeight="1" x14ac:dyDescent="0.35"/>
    <row r="875" s="9" customFormat="1" ht="30" customHeight="1" x14ac:dyDescent="0.35"/>
    <row r="876" s="9" customFormat="1" ht="30" customHeight="1" x14ac:dyDescent="0.35"/>
    <row r="877" s="9" customFormat="1" ht="30" customHeight="1" x14ac:dyDescent="0.35"/>
    <row r="878" s="9" customFormat="1" ht="30" customHeight="1" x14ac:dyDescent="0.35"/>
    <row r="879" s="9" customFormat="1" ht="30" customHeight="1" x14ac:dyDescent="0.35"/>
    <row r="880" s="9" customFormat="1" ht="30" customHeight="1" x14ac:dyDescent="0.35"/>
    <row r="881" s="9" customFormat="1" ht="30" customHeight="1" x14ac:dyDescent="0.35"/>
    <row r="882" s="9" customFormat="1" ht="30" customHeight="1" x14ac:dyDescent="0.35"/>
    <row r="883" s="9" customFormat="1" ht="30" customHeight="1" x14ac:dyDescent="0.35"/>
    <row r="884" s="9" customFormat="1" ht="30" customHeight="1" x14ac:dyDescent="0.35"/>
    <row r="885" s="9" customFormat="1" ht="30" customHeight="1" x14ac:dyDescent="0.35"/>
    <row r="886" s="9" customFormat="1" ht="30" customHeight="1" x14ac:dyDescent="0.35"/>
    <row r="887" s="9" customFormat="1" ht="30" customHeight="1" x14ac:dyDescent="0.35"/>
    <row r="888" s="9" customFormat="1" ht="30" customHeight="1" x14ac:dyDescent="0.35"/>
    <row r="889" s="9" customFormat="1" ht="30" customHeight="1" x14ac:dyDescent="0.35"/>
    <row r="890" s="9" customFormat="1" ht="30" customHeight="1" x14ac:dyDescent="0.35"/>
    <row r="891" s="9" customFormat="1" ht="30" customHeight="1" x14ac:dyDescent="0.35"/>
    <row r="892" s="9" customFormat="1" ht="30" customHeight="1" x14ac:dyDescent="0.35"/>
    <row r="893" s="9" customFormat="1" ht="30" customHeight="1" x14ac:dyDescent="0.35"/>
    <row r="894" s="9" customFormat="1" ht="30" customHeight="1" x14ac:dyDescent="0.35"/>
    <row r="895" s="9" customFormat="1" ht="30" customHeight="1" x14ac:dyDescent="0.35"/>
    <row r="896" s="9" customFormat="1" ht="30" customHeight="1" x14ac:dyDescent="0.35"/>
    <row r="897" s="9" customFormat="1" ht="30" customHeight="1" x14ac:dyDescent="0.35"/>
    <row r="898" s="9" customFormat="1" ht="30" customHeight="1" x14ac:dyDescent="0.35"/>
    <row r="899" s="9" customFormat="1" ht="30" customHeight="1" x14ac:dyDescent="0.35"/>
    <row r="900" s="9" customFormat="1" ht="30" customHeight="1" x14ac:dyDescent="0.35"/>
    <row r="901" s="9" customFormat="1" ht="30" customHeight="1" x14ac:dyDescent="0.35"/>
    <row r="902" s="9" customFormat="1" ht="30" customHeight="1" x14ac:dyDescent="0.35"/>
    <row r="903" s="9" customFormat="1" ht="30" customHeight="1" x14ac:dyDescent="0.35"/>
    <row r="904" s="9" customFormat="1" ht="30" customHeight="1" x14ac:dyDescent="0.35"/>
    <row r="905" s="9" customFormat="1" ht="30" customHeight="1" x14ac:dyDescent="0.35"/>
    <row r="906" s="9" customFormat="1" ht="30" customHeight="1" x14ac:dyDescent="0.35"/>
    <row r="907" s="9" customFormat="1" ht="30" customHeight="1" x14ac:dyDescent="0.35"/>
    <row r="908" s="9" customFormat="1" ht="30" customHeight="1" x14ac:dyDescent="0.35"/>
    <row r="909" s="9" customFormat="1" ht="30" customHeight="1" x14ac:dyDescent="0.35"/>
    <row r="910" s="9" customFormat="1" ht="30" customHeight="1" x14ac:dyDescent="0.35"/>
    <row r="911" s="9" customFormat="1" ht="30" customHeight="1" x14ac:dyDescent="0.35"/>
    <row r="912" s="9" customFormat="1" ht="30" customHeight="1" x14ac:dyDescent="0.35"/>
    <row r="913" s="9" customFormat="1" ht="30" customHeight="1" x14ac:dyDescent="0.35"/>
    <row r="914" s="9" customFormat="1" ht="30" customHeight="1" x14ac:dyDescent="0.35"/>
    <row r="915" s="9" customFormat="1" ht="30" customHeight="1" x14ac:dyDescent="0.35"/>
    <row r="916" s="9" customFormat="1" ht="30" customHeight="1" x14ac:dyDescent="0.35"/>
    <row r="917" s="9" customFormat="1" ht="30" customHeight="1" x14ac:dyDescent="0.35"/>
    <row r="918" s="9" customFormat="1" ht="30" customHeight="1" x14ac:dyDescent="0.35"/>
    <row r="919" s="9" customFormat="1" ht="30" customHeight="1" x14ac:dyDescent="0.35"/>
    <row r="920" s="9" customFormat="1" ht="30" customHeight="1" x14ac:dyDescent="0.35"/>
    <row r="921" s="9" customFormat="1" ht="30" customHeight="1" x14ac:dyDescent="0.35"/>
    <row r="922" s="9" customFormat="1" ht="30" customHeight="1" x14ac:dyDescent="0.35"/>
    <row r="923" s="9" customFormat="1" ht="30" customHeight="1" x14ac:dyDescent="0.35"/>
    <row r="924" s="9" customFormat="1" ht="30" customHeight="1" x14ac:dyDescent="0.35"/>
    <row r="925" s="9" customFormat="1" ht="30" customHeight="1" x14ac:dyDescent="0.35"/>
    <row r="926" s="9" customFormat="1" ht="30" customHeight="1" x14ac:dyDescent="0.35"/>
    <row r="927" s="9" customFormat="1" ht="30" customHeight="1" x14ac:dyDescent="0.35"/>
    <row r="928" s="9" customFormat="1" ht="30" customHeight="1" x14ac:dyDescent="0.35"/>
    <row r="929" s="9" customFormat="1" ht="30" customHeight="1" x14ac:dyDescent="0.35"/>
    <row r="930" s="9" customFormat="1" ht="30" customHeight="1" x14ac:dyDescent="0.35"/>
    <row r="931" s="9" customFormat="1" ht="30" customHeight="1" x14ac:dyDescent="0.35"/>
    <row r="932" s="9" customFormat="1" ht="30" customHeight="1" x14ac:dyDescent="0.35"/>
    <row r="933" s="9" customFormat="1" ht="30" customHeight="1" x14ac:dyDescent="0.35"/>
    <row r="934" s="9" customFormat="1" ht="30" customHeight="1" x14ac:dyDescent="0.35"/>
    <row r="935" s="9" customFormat="1" ht="30" customHeight="1" x14ac:dyDescent="0.35"/>
    <row r="936" s="9" customFormat="1" ht="30" customHeight="1" x14ac:dyDescent="0.35"/>
    <row r="937" s="9" customFormat="1" ht="30" customHeight="1" x14ac:dyDescent="0.35"/>
    <row r="938" s="9" customFormat="1" ht="30" customHeight="1" x14ac:dyDescent="0.35"/>
    <row r="939" s="9" customFormat="1" ht="30" customHeight="1" x14ac:dyDescent="0.35"/>
    <row r="940" s="9" customFormat="1" ht="30" customHeight="1" x14ac:dyDescent="0.35"/>
    <row r="941" s="9" customFormat="1" ht="30" customHeight="1" x14ac:dyDescent="0.35"/>
    <row r="942" s="9" customFormat="1" ht="30" customHeight="1" x14ac:dyDescent="0.35"/>
    <row r="943" s="9" customFormat="1" ht="30" customHeight="1" x14ac:dyDescent="0.35"/>
    <row r="944" s="9" customFormat="1" ht="30" customHeight="1" x14ac:dyDescent="0.35"/>
    <row r="945" s="9" customFormat="1" ht="30" customHeight="1" x14ac:dyDescent="0.35"/>
    <row r="946" s="9" customFormat="1" ht="30" customHeight="1" x14ac:dyDescent="0.35"/>
    <row r="947" s="9" customFormat="1" ht="30" customHeight="1" x14ac:dyDescent="0.35"/>
    <row r="948" s="9" customFormat="1" ht="30" customHeight="1" x14ac:dyDescent="0.35"/>
    <row r="949" s="9" customFormat="1" ht="30" customHeight="1" x14ac:dyDescent="0.35"/>
    <row r="950" s="9" customFormat="1" ht="30" customHeight="1" x14ac:dyDescent="0.35"/>
    <row r="951" s="9" customFormat="1" ht="30" customHeight="1" x14ac:dyDescent="0.35"/>
    <row r="952" s="9" customFormat="1" ht="30" customHeight="1" x14ac:dyDescent="0.35"/>
    <row r="953" s="9" customFormat="1" ht="30" customHeight="1" x14ac:dyDescent="0.35"/>
    <row r="954" s="9" customFormat="1" ht="30" customHeight="1" x14ac:dyDescent="0.35"/>
    <row r="955" s="9" customFormat="1" ht="30" customHeight="1" x14ac:dyDescent="0.35"/>
    <row r="956" s="9" customFormat="1" ht="30" customHeight="1" x14ac:dyDescent="0.35"/>
    <row r="957" s="9" customFormat="1" ht="30" customHeight="1" x14ac:dyDescent="0.35"/>
    <row r="958" s="9" customFormat="1" ht="30" customHeight="1" x14ac:dyDescent="0.35"/>
    <row r="959" s="9" customFormat="1" ht="30" customHeight="1" x14ac:dyDescent="0.35"/>
    <row r="960" s="9" customFormat="1" ht="30" customHeight="1" x14ac:dyDescent="0.35"/>
    <row r="961" s="9" customFormat="1" ht="30" customHeight="1" x14ac:dyDescent="0.35"/>
    <row r="962" s="9" customFormat="1" ht="30" customHeight="1" x14ac:dyDescent="0.35"/>
    <row r="963" s="9" customFormat="1" ht="30" customHeight="1" x14ac:dyDescent="0.35"/>
    <row r="964" s="9" customFormat="1" ht="30" customHeight="1" x14ac:dyDescent="0.35"/>
    <row r="965" s="9" customFormat="1" ht="30" customHeight="1" x14ac:dyDescent="0.35"/>
    <row r="966" s="9" customFormat="1" ht="30" customHeight="1" x14ac:dyDescent="0.35"/>
    <row r="967" s="9" customFormat="1" ht="30" customHeight="1" x14ac:dyDescent="0.35"/>
    <row r="968" s="9" customFormat="1" ht="30" customHeight="1" x14ac:dyDescent="0.35"/>
    <row r="969" s="9" customFormat="1" ht="30" customHeight="1" x14ac:dyDescent="0.35"/>
    <row r="970" s="9" customFormat="1" ht="30" customHeight="1" x14ac:dyDescent="0.35"/>
    <row r="971" s="9" customFormat="1" ht="30" customHeight="1" x14ac:dyDescent="0.35"/>
    <row r="972" s="9" customFormat="1" ht="30" customHeight="1" x14ac:dyDescent="0.35"/>
    <row r="973" s="9" customFormat="1" ht="30" customHeight="1" x14ac:dyDescent="0.35"/>
    <row r="974" s="9" customFormat="1" ht="30" customHeight="1" x14ac:dyDescent="0.35"/>
    <row r="975" s="9" customFormat="1" ht="30" customHeight="1" x14ac:dyDescent="0.35"/>
    <row r="976" s="9" customFormat="1" ht="30" customHeight="1" x14ac:dyDescent="0.35"/>
    <row r="977" s="9" customFormat="1" ht="30" customHeight="1" x14ac:dyDescent="0.35"/>
    <row r="978" s="9" customFormat="1" ht="30" customHeight="1" x14ac:dyDescent="0.35"/>
    <row r="979" s="9" customFormat="1" ht="30" customHeight="1" x14ac:dyDescent="0.35"/>
    <row r="980" s="9" customFormat="1" ht="30" customHeight="1" x14ac:dyDescent="0.35"/>
    <row r="981" s="9" customFormat="1" ht="30" customHeight="1" x14ac:dyDescent="0.35"/>
    <row r="982" s="9" customFormat="1" ht="30" customHeight="1" x14ac:dyDescent="0.35"/>
    <row r="983" s="9" customFormat="1" ht="30" customHeight="1" x14ac:dyDescent="0.35"/>
    <row r="984" s="9" customFormat="1" ht="30" customHeight="1" x14ac:dyDescent="0.35"/>
    <row r="985" s="9" customFormat="1" ht="30" customHeight="1" x14ac:dyDescent="0.35"/>
    <row r="986" s="9" customFormat="1" ht="30" customHeight="1" x14ac:dyDescent="0.35"/>
    <row r="987" s="9" customFormat="1" ht="30" customHeight="1" x14ac:dyDescent="0.35"/>
    <row r="988" s="9" customFormat="1" ht="30" customHeight="1" x14ac:dyDescent="0.35"/>
    <row r="989" s="9" customFormat="1" ht="30" customHeight="1" x14ac:dyDescent="0.35"/>
    <row r="990" s="9" customFormat="1" ht="30" customHeight="1" x14ac:dyDescent="0.35"/>
    <row r="991" s="9" customFormat="1" ht="30" customHeight="1" x14ac:dyDescent="0.35"/>
    <row r="992" s="9" customFormat="1" ht="30" customHeight="1" x14ac:dyDescent="0.35"/>
    <row r="993" s="9" customFormat="1" ht="30" customHeight="1" x14ac:dyDescent="0.35"/>
    <row r="994" s="9" customFormat="1" ht="30" customHeight="1" x14ac:dyDescent="0.35"/>
    <row r="995" s="9" customFormat="1" ht="30" customHeight="1" x14ac:dyDescent="0.35"/>
    <row r="996" s="9" customFormat="1" ht="30" customHeight="1" x14ac:dyDescent="0.35"/>
    <row r="997" s="9" customFormat="1" ht="30" customHeight="1" x14ac:dyDescent="0.35"/>
    <row r="998" s="9" customFormat="1" ht="30" customHeight="1" x14ac:dyDescent="0.35"/>
    <row r="999" s="9" customFormat="1" ht="30" customHeight="1" x14ac:dyDescent="0.35"/>
    <row r="1000" s="9" customFormat="1" ht="30" customHeight="1" x14ac:dyDescent="0.35"/>
  </sheetData>
  <autoFilter ref="A2:L65" xr:uid="{00000000-0009-0000-0000-000004000000}"/>
  <mergeCells count="4">
    <mergeCell ref="A1:B1"/>
    <mergeCell ref="C1:D1"/>
    <mergeCell ref="E1:F1"/>
    <mergeCell ref="G1:K1"/>
  </mergeCells>
  <conditionalFormatting sqref="A2:J2 H3:J65">
    <cfRule type="cellIs" dxfId="104" priority="33" operator="equal">
      <formula>"n/a"</formula>
    </cfRule>
    <cfRule type="cellIs" dxfId="103" priority="34" operator="equal">
      <formula>"n/a"</formula>
    </cfRule>
    <cfRule type="cellIs" dxfId="102" priority="35" operator="equal">
      <formula>"n/a"</formula>
    </cfRule>
  </conditionalFormatting>
  <conditionalFormatting sqref="G3">
    <cfRule type="expression" dxfId="101" priority="8">
      <formula>" =MOD(ROW(),2)=1"</formula>
    </cfRule>
    <cfRule type="expression" dxfId="100" priority="9">
      <formula>" =MOD(ROW(),2)=1"</formula>
    </cfRule>
    <cfRule type="cellIs" dxfId="99" priority="10" operator="equal">
      <formula>0</formula>
    </cfRule>
    <cfRule type="cellIs" dxfId="98" priority="11" operator="equal">
      <formula>1</formula>
    </cfRule>
    <cfRule type="cellIs" dxfId="97" priority="12" operator="equal">
      <formula>"n/a"</formula>
    </cfRule>
    <cfRule type="cellIs" dxfId="96" priority="13" operator="equal">
      <formula>"n/a"</formula>
    </cfRule>
    <cfRule type="cellIs" dxfId="95" priority="14" operator="equal">
      <formula>"n/a"</formula>
    </cfRule>
  </conditionalFormatting>
  <conditionalFormatting sqref="G3:G52">
    <cfRule type="expression" dxfId="94" priority="1">
      <formula>" =MOD(ROW(),2)=1"</formula>
    </cfRule>
    <cfRule type="expression" dxfId="93" priority="2">
      <formula>" =MOD(ROW(),2)=1"</formula>
    </cfRule>
  </conditionalFormatting>
  <conditionalFormatting sqref="G3:G60">
    <cfRule type="cellIs" dxfId="92" priority="5" operator="equal">
      <formula>"n/a"</formula>
    </cfRule>
    <cfRule type="cellIs" dxfId="91" priority="6" operator="equal">
      <formula>"n/a"</formula>
    </cfRule>
    <cfRule type="cellIs" dxfId="90" priority="7" operator="equal">
      <formula>"n/a"</formula>
    </cfRule>
  </conditionalFormatting>
  <conditionalFormatting sqref="G3:G65">
    <cfRule type="cellIs" dxfId="89" priority="3" operator="equal">
      <formula>0</formula>
    </cfRule>
    <cfRule type="cellIs" dxfId="88" priority="4" operator="equal">
      <formula>1</formula>
    </cfRule>
  </conditionalFormatting>
  <conditionalFormatting sqref="G37">
    <cfRule type="expression" dxfId="87" priority="15">
      <formula>" =MOD(ROW(),2)=1"</formula>
    </cfRule>
    <cfRule type="expression" dxfId="86" priority="16">
      <formula>" =MOD(ROW(),2)=1"</formula>
    </cfRule>
    <cfRule type="cellIs" dxfId="85" priority="17" operator="equal">
      <formula>0</formula>
    </cfRule>
    <cfRule type="cellIs" dxfId="84" priority="18" operator="equal">
      <formula>1</formula>
    </cfRule>
    <cfRule type="cellIs" dxfId="83" priority="19" operator="equal">
      <formula>"n/a"</formula>
    </cfRule>
    <cfRule type="cellIs" dxfId="82" priority="20" operator="equal">
      <formula>"n/a"</formula>
    </cfRule>
    <cfRule type="cellIs" dxfId="81" priority="21" operator="equal">
      <formula>"n/a"</formula>
    </cfRule>
    <cfRule type="expression" dxfId="80" priority="22">
      <formula>" =MOD(ROW(),2)=1"</formula>
    </cfRule>
    <cfRule type="expression" dxfId="79" priority="23">
      <formula>" =MOD(ROW(),2)=1"</formula>
    </cfRule>
    <cfRule type="cellIs" dxfId="78" priority="24" operator="equal">
      <formula>0</formula>
    </cfRule>
    <cfRule type="cellIs" dxfId="77" priority="25" operator="equal">
      <formula>1</formula>
    </cfRule>
    <cfRule type="cellIs" dxfId="76" priority="26" operator="equal">
      <formula>"n/a"</formula>
    </cfRule>
    <cfRule type="cellIs" dxfId="75" priority="27" operator="equal">
      <formula>"n/a"</formula>
    </cfRule>
    <cfRule type="cellIs" dxfId="74" priority="28" operator="equal">
      <formula>"n/a"</formula>
    </cfRule>
  </conditionalFormatting>
  <conditionalFormatting sqref="H3:J65 A2:J2">
    <cfRule type="cellIs" dxfId="73" priority="31" operator="equal">
      <formula>0</formula>
    </cfRule>
    <cfRule type="cellIs" dxfId="72" priority="32" operator="equal">
      <formula>1</formula>
    </cfRule>
  </conditionalFormatting>
  <conditionalFormatting sqref="H3:J65">
    <cfRule type="expression" dxfId="71" priority="29">
      <formula>" =MOD(ROW(),2)=1"</formula>
    </cfRule>
    <cfRule type="expression" dxfId="70" priority="30">
      <formula>" =MOD(ROW(),2)=1"</formula>
    </cfRule>
  </conditionalFormatting>
  <dataValidations count="1">
    <dataValidation type="list" allowBlank="1" showErrorMessage="1" sqref="K3:K65 K106" xr:uid="{00000000-0002-0000-0400-000006000000}">
      <formula1>$K$101:$K$102</formula1>
    </dataValidation>
  </dataValidation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xr:uid="{00000000-0002-0000-0400-000000000000}">
          <x14:formula1>
            <xm:f>'Please do not alter'!$H$19:$H$27</xm:f>
          </x14:formula1>
          <xm:sqref>C66:C74</xm:sqref>
        </x14:dataValidation>
        <x14:dataValidation type="list" allowBlank="1" showErrorMessage="1" xr:uid="{00000000-0002-0000-0400-000001000000}">
          <x14:formula1>
            <xm:f>'Please do not alter'!$L$30:$L$35</xm:f>
          </x14:formula1>
          <xm:sqref>E66:E74</xm:sqref>
        </x14:dataValidation>
        <x14:dataValidation type="list" allowBlank="1" showErrorMessage="1" xr:uid="{00000000-0002-0000-0400-000002000000}">
          <x14:formula1>
            <xm:f>'Please do not alter'!$L$30:$L$37</xm:f>
          </x14:formula1>
          <xm:sqref>E3:E65</xm:sqref>
        </x14:dataValidation>
        <x14:dataValidation type="list" allowBlank="1" showErrorMessage="1" xr:uid="{00000000-0002-0000-0400-000003000000}">
          <x14:formula1>
            <xm:f>'Please do not alter'!$L$2:$L$7</xm:f>
          </x14:formula1>
          <xm:sqref>A3:A65</xm:sqref>
        </x14:dataValidation>
        <x14:dataValidation type="list" allowBlank="1" showErrorMessage="1" xr:uid="{00000000-0002-0000-0400-000004000000}">
          <x14:formula1>
            <xm:f>'Please do not alter'!$L$2:$L$5</xm:f>
          </x14:formula1>
          <xm:sqref>A66:A74</xm:sqref>
        </x14:dataValidation>
        <x14:dataValidation type="list" allowBlank="1" showErrorMessage="1" xr:uid="{00000000-0002-0000-0400-000005000000}">
          <x14:formula1>
            <xm:f>'Please do not alter'!$L$19:$L$26</xm:f>
          </x14:formula1>
          <xm:sqref>C3:C65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1000"/>
  <sheetViews>
    <sheetView workbookViewId="0">
      <pane ySplit="1" topLeftCell="A2" activePane="bottomLeft" state="frozen"/>
      <selection activeCell="B1" sqref="B1"/>
      <selection pane="bottomLeft" activeCell="F5" sqref="F5"/>
    </sheetView>
  </sheetViews>
  <sheetFormatPr defaultColWidth="14.453125" defaultRowHeight="30" customHeight="1" x14ac:dyDescent="0.35"/>
  <cols>
    <col min="1" max="3" width="20.54296875" style="9" customWidth="1"/>
    <col min="4" max="4" width="21.453125" style="9" customWidth="1"/>
    <col min="5" max="7" width="20.54296875" style="9" customWidth="1"/>
    <col min="8" max="10" width="10.54296875" style="9" customWidth="1"/>
    <col min="11" max="11" width="16" style="9" hidden="1" customWidth="1"/>
    <col min="12" max="12" width="20.26953125" style="9" hidden="1" customWidth="1"/>
    <col min="13" max="16384" width="14.453125" style="9"/>
  </cols>
  <sheetData>
    <row r="1" spans="1:24" s="64" customFormat="1" ht="30" customHeight="1" x14ac:dyDescent="0.35">
      <c r="A1" s="133" t="s">
        <v>119</v>
      </c>
      <c r="B1" s="134"/>
      <c r="C1" s="140" t="s">
        <v>120</v>
      </c>
      <c r="D1" s="134"/>
      <c r="E1" s="141" t="s">
        <v>121</v>
      </c>
      <c r="F1" s="134"/>
      <c r="K1" s="67"/>
      <c r="L1" s="67"/>
    </row>
    <row r="2" spans="1:24" s="64" customFormat="1" ht="30" customHeight="1" x14ac:dyDescent="0.35">
      <c r="A2" s="124" t="s">
        <v>36</v>
      </c>
      <c r="B2" s="68" t="s">
        <v>37</v>
      </c>
      <c r="C2" s="125" t="s">
        <v>36</v>
      </c>
      <c r="D2" s="69" t="s">
        <v>37</v>
      </c>
      <c r="E2" s="71" t="s">
        <v>36</v>
      </c>
      <c r="F2" s="71" t="s">
        <v>37</v>
      </c>
      <c r="G2" s="77" t="s">
        <v>38</v>
      </c>
      <c r="H2" s="78" t="s">
        <v>39</v>
      </c>
      <c r="I2" s="79" t="s">
        <v>40</v>
      </c>
      <c r="J2" s="80" t="s">
        <v>41</v>
      </c>
      <c r="K2" s="27" t="s">
        <v>122</v>
      </c>
      <c r="L2" s="28" t="s">
        <v>123</v>
      </c>
    </row>
    <row r="3" spans="1:24" ht="57" customHeight="1" x14ac:dyDescent="0.35">
      <c r="A3" s="119" t="s">
        <v>124</v>
      </c>
      <c r="B3" s="43" t="s">
        <v>125</v>
      </c>
      <c r="C3" s="119"/>
      <c r="D3" s="43"/>
      <c r="E3" s="119"/>
      <c r="F3" s="43"/>
      <c r="G3" s="112" t="str">
        <f>HYPERLINK("https://secondarylibrary.crestawards.org/a-balanced-diet/62137804","A balanced diet")</f>
        <v>A balanced diet</v>
      </c>
      <c r="H3" s="46">
        <v>0</v>
      </c>
      <c r="I3" s="126">
        <v>0</v>
      </c>
      <c r="J3" s="75">
        <v>1</v>
      </c>
      <c r="K3" s="23"/>
      <c r="L3" s="50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</row>
    <row r="4" spans="1:24" ht="30" customHeight="1" x14ac:dyDescent="0.35">
      <c r="A4" s="49"/>
      <c r="B4" s="50"/>
      <c r="C4" s="49"/>
      <c r="D4" s="50"/>
      <c r="E4" s="49" t="s">
        <v>126</v>
      </c>
      <c r="F4" s="50" t="s">
        <v>127</v>
      </c>
      <c r="G4" s="113" t="str">
        <f>HYPERLINK("https://secondarylibrary.crestawards.org/a-clean-break/62206002","A clean break")</f>
        <v>A clean break</v>
      </c>
      <c r="H4" s="52">
        <v>1</v>
      </c>
      <c r="I4" s="127">
        <v>0</v>
      </c>
      <c r="J4" s="75">
        <v>0</v>
      </c>
      <c r="K4" s="23"/>
      <c r="L4" s="50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1:24" ht="55.5" customHeight="1" x14ac:dyDescent="0.35">
      <c r="A5" s="49"/>
      <c r="B5" s="50"/>
      <c r="C5" s="49"/>
      <c r="D5" s="50"/>
      <c r="E5" s="49" t="s">
        <v>126</v>
      </c>
      <c r="F5" s="50" t="s">
        <v>128</v>
      </c>
      <c r="G5" s="113" t="str">
        <f>HYPERLINK("https://secondarylibrary.crestawards.org/aerodynamic-sails/62275532","Aerodynamic sails")</f>
        <v>Aerodynamic sails</v>
      </c>
      <c r="H5" s="52">
        <v>0</v>
      </c>
      <c r="I5" s="127">
        <v>0</v>
      </c>
      <c r="J5" s="75">
        <v>1</v>
      </c>
      <c r="K5" s="23"/>
      <c r="L5" s="50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</row>
    <row r="6" spans="1:24" ht="30" customHeight="1" x14ac:dyDescent="0.35">
      <c r="A6" s="49"/>
      <c r="B6" s="50"/>
      <c r="C6" s="49"/>
      <c r="D6" s="50"/>
      <c r="E6" s="49" t="s">
        <v>80</v>
      </c>
      <c r="F6" s="50" t="s">
        <v>129</v>
      </c>
      <c r="G6" s="113" t="str">
        <f>HYPERLINK("https://secondarylibrary.crestawards.org/are-some-jeans-tougher/61716038","Are some jeans tougher")</f>
        <v>Are some jeans tougher</v>
      </c>
      <c r="H6" s="52">
        <v>0</v>
      </c>
      <c r="I6" s="127">
        <v>1</v>
      </c>
      <c r="J6" s="75">
        <v>0</v>
      </c>
      <c r="K6" s="23"/>
      <c r="L6" s="50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</row>
    <row r="7" spans="1:24" ht="30" customHeight="1" x14ac:dyDescent="0.35">
      <c r="A7" s="49"/>
      <c r="B7" s="50"/>
      <c r="C7" s="49" t="s">
        <v>130</v>
      </c>
      <c r="D7" s="50" t="s">
        <v>131</v>
      </c>
      <c r="E7" s="49"/>
      <c r="F7" s="50"/>
      <c r="G7" s="113" t="str">
        <f>HYPERLINK("https://secondarylibrary.crestawards.org/art-restoration/62214103","Art restoration")</f>
        <v>Art restoration</v>
      </c>
      <c r="H7" s="52">
        <v>0</v>
      </c>
      <c r="I7" s="127">
        <v>1</v>
      </c>
      <c r="J7" s="75">
        <v>0</v>
      </c>
      <c r="K7" s="23"/>
      <c r="L7" s="50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</row>
    <row r="8" spans="1:24" ht="43" customHeight="1" x14ac:dyDescent="0.35">
      <c r="A8" s="49" t="s">
        <v>132</v>
      </c>
      <c r="B8" s="50" t="s">
        <v>133</v>
      </c>
      <c r="C8" s="49" t="s">
        <v>130</v>
      </c>
      <c r="D8" s="50" t="s">
        <v>134</v>
      </c>
      <c r="E8" s="49"/>
      <c r="F8" s="50"/>
      <c r="G8" s="113" t="str">
        <f>HYPERLINK("https://secondarylibrary.crestawards.org/gold-grand-challenges/62452389","Biogas generator (Grand Challenge)")</f>
        <v>Biogas generator (Grand Challenge)</v>
      </c>
      <c r="H8" s="52">
        <v>0</v>
      </c>
      <c r="I8" s="127">
        <v>0</v>
      </c>
      <c r="J8" s="75">
        <v>1</v>
      </c>
      <c r="K8" s="23"/>
      <c r="L8" s="50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</row>
    <row r="9" spans="1:24" ht="42.65" customHeight="1" x14ac:dyDescent="0.35">
      <c r="A9" s="49" t="s">
        <v>124</v>
      </c>
      <c r="B9" s="50" t="s">
        <v>135</v>
      </c>
      <c r="C9" s="49" t="s">
        <v>130</v>
      </c>
      <c r="D9" s="50" t="s">
        <v>136</v>
      </c>
      <c r="E9" s="49"/>
      <c r="F9" s="50"/>
      <c r="G9" s="113" t="str">
        <f>HYPERLINK("https://secondarylibrary.crestawards.org/brighter-after-a-cup-of-tea/62137807","Brighter after a cup of tea")</f>
        <v>Brighter after a cup of tea</v>
      </c>
      <c r="H9" s="52">
        <v>0</v>
      </c>
      <c r="I9" s="127">
        <v>0</v>
      </c>
      <c r="J9" s="75">
        <v>1</v>
      </c>
      <c r="K9" s="23"/>
      <c r="L9" s="50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</row>
    <row r="10" spans="1:24" ht="30" customHeight="1" x14ac:dyDescent="0.35">
      <c r="A10" s="49" t="s">
        <v>124</v>
      </c>
      <c r="B10" s="50" t="s">
        <v>137</v>
      </c>
      <c r="C10" s="49"/>
      <c r="D10" s="50"/>
      <c r="E10" s="49" t="s">
        <v>138</v>
      </c>
      <c r="F10" s="50" t="s">
        <v>139</v>
      </c>
      <c r="G10" s="113" t="str">
        <f>HYPERLINK("https://secondarylibrary.crestawards.org/compare-suncreams/62137808","Compare different sun creams")</f>
        <v>Compare different sun creams</v>
      </c>
      <c r="H10" s="52">
        <v>0</v>
      </c>
      <c r="I10" s="127">
        <v>0</v>
      </c>
      <c r="J10" s="75">
        <v>1</v>
      </c>
      <c r="K10" s="23"/>
      <c r="L10" s="50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</row>
    <row r="11" spans="1:24" ht="30" customHeight="1" x14ac:dyDescent="0.35">
      <c r="A11" s="49"/>
      <c r="B11" s="50"/>
      <c r="C11" s="49"/>
      <c r="D11" s="50"/>
      <c r="E11" s="49" t="s">
        <v>126</v>
      </c>
      <c r="F11" s="50" t="s">
        <v>129</v>
      </c>
      <c r="G11" s="113" t="str">
        <f>HYPERLINK("https://secondarylibrary.crestawards.org/compare-fabric-properties/62137798","Compare fabric properties ")</f>
        <v xml:space="preserve">Compare fabric properties </v>
      </c>
      <c r="H11" s="52">
        <v>0</v>
      </c>
      <c r="I11" s="127">
        <v>0</v>
      </c>
      <c r="J11" s="75">
        <v>1</v>
      </c>
      <c r="K11" s="23"/>
      <c r="L11" s="50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</row>
    <row r="12" spans="1:24" ht="30" customHeight="1" x14ac:dyDescent="0.35">
      <c r="A12" s="49" t="s">
        <v>124</v>
      </c>
      <c r="B12" s="50" t="s">
        <v>140</v>
      </c>
      <c r="C12" s="49"/>
      <c r="D12" s="50"/>
      <c r="E12" s="49"/>
      <c r="F12" s="50"/>
      <c r="G12" s="113" t="str">
        <f>HYPERLINK("https://secondarylibrary.crestawards.org/cooking-pasta/62137416","Cooking pasta")</f>
        <v>Cooking pasta</v>
      </c>
      <c r="H12" s="52">
        <v>0</v>
      </c>
      <c r="I12" s="127">
        <v>1</v>
      </c>
      <c r="J12" s="75">
        <v>0</v>
      </c>
      <c r="K12" s="23"/>
      <c r="L12" s="50" t="s">
        <v>45</v>
      </c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</row>
    <row r="13" spans="1:24" ht="30" customHeight="1" x14ac:dyDescent="0.35">
      <c r="A13" s="49"/>
      <c r="B13" s="50"/>
      <c r="C13" s="49" t="s">
        <v>130</v>
      </c>
      <c r="D13" s="50" t="s">
        <v>141</v>
      </c>
      <c r="E13" s="49"/>
      <c r="F13" s="50"/>
      <c r="G13" s="113" t="str">
        <f>HYPERLINK("https://secondarylibrary.crestawards.org/detect-fraud-using-chromatography/62214116","Detect fraud using chromatography")</f>
        <v>Detect fraud using chromatography</v>
      </c>
      <c r="H13" s="52">
        <v>0</v>
      </c>
      <c r="I13" s="127">
        <v>1</v>
      </c>
      <c r="J13" s="75">
        <v>0</v>
      </c>
      <c r="K13" s="23" t="s">
        <v>142</v>
      </c>
      <c r="L13" s="50" t="s">
        <v>52</v>
      </c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</row>
    <row r="14" spans="1:24" ht="56.5" customHeight="1" x14ac:dyDescent="0.35">
      <c r="A14" s="49" t="s">
        <v>80</v>
      </c>
      <c r="B14" s="50" t="s">
        <v>143</v>
      </c>
      <c r="C14" s="49" t="s">
        <v>130</v>
      </c>
      <c r="D14" s="50" t="s">
        <v>144</v>
      </c>
      <c r="E14" s="49"/>
      <c r="F14" s="50"/>
      <c r="G14" s="113" t="str">
        <f>HYPERLINK("https://secondarylibrary.crestawards.org/detecting-drugs/62214113","Detecting drugs")</f>
        <v>Detecting drugs</v>
      </c>
      <c r="H14" s="52">
        <v>0</v>
      </c>
      <c r="I14" s="127">
        <v>1</v>
      </c>
      <c r="J14" s="75">
        <v>0</v>
      </c>
      <c r="K14" s="23" t="s">
        <v>142</v>
      </c>
      <c r="L14" s="50" t="s">
        <v>52</v>
      </c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</row>
    <row r="15" spans="1:24" ht="30" customHeight="1" x14ac:dyDescent="0.35">
      <c r="A15" s="49" t="s">
        <v>124</v>
      </c>
      <c r="B15" s="50" t="s">
        <v>145</v>
      </c>
      <c r="C15" s="49"/>
      <c r="D15" s="50"/>
      <c r="E15" s="49"/>
      <c r="F15" s="50"/>
      <c r="G15" s="113" t="str">
        <f>HYPERLINK("https://secondarylibrary.crestawards.org/detecting-food-fraud/61761932","Detecting food fraud")</f>
        <v>Detecting food fraud</v>
      </c>
      <c r="H15" s="52">
        <v>0</v>
      </c>
      <c r="I15" s="127">
        <v>0</v>
      </c>
      <c r="J15" s="75">
        <v>1</v>
      </c>
      <c r="K15" s="23"/>
      <c r="L15" s="50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</row>
    <row r="16" spans="1:24" ht="45.65" customHeight="1" x14ac:dyDescent="0.35">
      <c r="A16" s="49"/>
      <c r="B16" s="50"/>
      <c r="C16" s="49" t="s">
        <v>130</v>
      </c>
      <c r="D16" s="50" t="s">
        <v>146</v>
      </c>
      <c r="E16" s="49" t="s">
        <v>147</v>
      </c>
      <c r="F16" s="50" t="s">
        <v>146</v>
      </c>
      <c r="G16" s="113" t="str">
        <f>HYPERLINK("https://secondarylibrary.crestawards.org/fabrics-for-cold-weather-clothing/62214157","Fabrics for cold weather clothing")</f>
        <v>Fabrics for cold weather clothing</v>
      </c>
      <c r="H16" s="52">
        <v>0</v>
      </c>
      <c r="I16" s="127">
        <v>1</v>
      </c>
      <c r="J16" s="75">
        <v>0</v>
      </c>
      <c r="K16" s="23"/>
      <c r="L16" s="50" t="s">
        <v>148</v>
      </c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</row>
    <row r="17" spans="1:24" ht="30" customHeight="1" x14ac:dyDescent="0.35">
      <c r="A17" s="49"/>
      <c r="B17" s="50"/>
      <c r="C17" s="49" t="s">
        <v>149</v>
      </c>
      <c r="D17" s="50" t="s">
        <v>58</v>
      </c>
      <c r="E17" s="49"/>
      <c r="F17" s="50"/>
      <c r="G17" s="113" t="str">
        <f>HYPERLINK("https://secondarylibrary.crestawards.org/fraud-detection-testing-metals/61716030","Fraud detection: testing metals")</f>
        <v>Fraud detection: testing metals</v>
      </c>
      <c r="H17" s="52">
        <v>1</v>
      </c>
      <c r="I17" s="127">
        <v>0</v>
      </c>
      <c r="J17" s="75">
        <v>0</v>
      </c>
      <c r="K17" s="23" t="s">
        <v>58</v>
      </c>
      <c r="L17" s="50" t="s">
        <v>150</v>
      </c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</row>
    <row r="18" spans="1:24" ht="44.15" customHeight="1" x14ac:dyDescent="0.35">
      <c r="A18" s="49"/>
      <c r="B18" s="50"/>
      <c r="C18" s="49" t="s">
        <v>130</v>
      </c>
      <c r="D18" s="50" t="s">
        <v>151</v>
      </c>
      <c r="E18" s="49"/>
      <c r="F18" s="50"/>
      <c r="G18" s="113" t="str">
        <f>HYPERLINK("https://secondarylibrary.crestawards.org/gold-grand-challenges/62452389","Green building design (Grand Challenge)")</f>
        <v>Green building design (Grand Challenge)</v>
      </c>
      <c r="H18" s="52">
        <v>0</v>
      </c>
      <c r="I18" s="127">
        <v>0</v>
      </c>
      <c r="J18" s="75">
        <v>1</v>
      </c>
      <c r="K18" s="49"/>
      <c r="L18" s="50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</row>
    <row r="19" spans="1:24" ht="42" customHeight="1" x14ac:dyDescent="0.35">
      <c r="A19" s="49"/>
      <c r="B19" s="50"/>
      <c r="C19" s="49" t="s">
        <v>130</v>
      </c>
      <c r="D19" s="50" t="s">
        <v>152</v>
      </c>
      <c r="E19" s="49" t="s">
        <v>126</v>
      </c>
      <c r="F19" s="50" t="s">
        <v>153</v>
      </c>
      <c r="G19" s="113" t="str">
        <f>HYPERLINK("https://secondarylibrary.crestawards.org/hit-and-run/61716032","Hit and run")</f>
        <v>Hit and run</v>
      </c>
      <c r="H19" s="52">
        <v>0</v>
      </c>
      <c r="I19" s="127">
        <v>1</v>
      </c>
      <c r="J19" s="75">
        <v>0</v>
      </c>
      <c r="K19" s="49" t="s">
        <v>154</v>
      </c>
      <c r="L19" s="50" t="s">
        <v>155</v>
      </c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</row>
    <row r="20" spans="1:24" ht="70.5" customHeight="1" x14ac:dyDescent="0.35">
      <c r="A20" s="49"/>
      <c r="B20" s="50"/>
      <c r="C20" s="49" t="s">
        <v>149</v>
      </c>
      <c r="D20" s="50" t="s">
        <v>156</v>
      </c>
      <c r="E20" s="49" t="s">
        <v>126</v>
      </c>
      <c r="F20" s="50" t="s">
        <v>157</v>
      </c>
      <c r="G20" s="113" t="str">
        <f>HYPERLINK("https://secondarylibrary.crestawards.org/how-do-rockets-work/61716036","How do rockets work?")</f>
        <v>How do rockets work?</v>
      </c>
      <c r="H20" s="52">
        <v>1</v>
      </c>
      <c r="I20" s="127">
        <v>0</v>
      </c>
      <c r="J20" s="75">
        <v>0</v>
      </c>
      <c r="K20" s="49" t="s">
        <v>154</v>
      </c>
      <c r="L20" s="50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</row>
    <row r="21" spans="1:24" ht="30" customHeight="1" x14ac:dyDescent="0.35">
      <c r="A21" s="49" t="s">
        <v>124</v>
      </c>
      <c r="B21" s="50" t="s">
        <v>158</v>
      </c>
      <c r="C21" s="49" t="s">
        <v>130</v>
      </c>
      <c r="D21" s="50" t="s">
        <v>159</v>
      </c>
      <c r="E21" s="49"/>
      <c r="F21" s="50"/>
      <c r="G21" s="113" t="str">
        <f>HYPERLINK("https://secondarylibrary.crestawards.org/how-healthy-is-your-spread/62214120","How healthy is your spread")</f>
        <v>How healthy is your spread</v>
      </c>
      <c r="H21" s="52">
        <v>0</v>
      </c>
      <c r="I21" s="127">
        <v>1</v>
      </c>
      <c r="J21" s="75">
        <v>0</v>
      </c>
      <c r="K21" s="49" t="s">
        <v>160</v>
      </c>
      <c r="L21" s="50" t="s">
        <v>66</v>
      </c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</row>
    <row r="22" spans="1:24" ht="30" customHeight="1" x14ac:dyDescent="0.35">
      <c r="A22" s="49" t="s">
        <v>124</v>
      </c>
      <c r="B22" s="50" t="s">
        <v>161</v>
      </c>
      <c r="C22" s="49" t="s">
        <v>130</v>
      </c>
      <c r="D22" s="50" t="s">
        <v>162</v>
      </c>
      <c r="E22" s="49"/>
      <c r="F22" s="50"/>
      <c r="G22" s="113" t="str">
        <f>HYPERLINK("https://secondarylibrary.crestawards.org/how-much-starch-is-in-a-potato/62137799","How much starch is in a potato")</f>
        <v>How much starch is in a potato</v>
      </c>
      <c r="H22" s="52">
        <v>0</v>
      </c>
      <c r="I22" s="127">
        <v>0</v>
      </c>
      <c r="J22" s="75">
        <v>1</v>
      </c>
      <c r="K22" s="49" t="s">
        <v>163</v>
      </c>
      <c r="L22" s="50" t="s">
        <v>45</v>
      </c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</row>
    <row r="23" spans="1:24" ht="30" customHeight="1" x14ac:dyDescent="0.35">
      <c r="A23" s="49" t="s">
        <v>124</v>
      </c>
      <c r="B23" s="50" t="s">
        <v>67</v>
      </c>
      <c r="C23" s="49"/>
      <c r="D23" s="50"/>
      <c r="E23" s="49" t="s">
        <v>164</v>
      </c>
      <c r="F23" s="50" t="s">
        <v>165</v>
      </c>
      <c r="G23" s="113" t="str">
        <f>HYPERLINK("https://secondarylibrary.crestawards.org/how-quick-are-your-reactions/62275536","How quick are your reactions?")</f>
        <v>How quick are your reactions?</v>
      </c>
      <c r="H23" s="52">
        <v>0</v>
      </c>
      <c r="I23" s="127">
        <v>0</v>
      </c>
      <c r="J23" s="75">
        <v>1</v>
      </c>
      <c r="K23" s="49"/>
      <c r="L23" s="50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</row>
    <row r="24" spans="1:24" ht="30" customHeight="1" x14ac:dyDescent="0.35">
      <c r="A24" s="49" t="s">
        <v>124</v>
      </c>
      <c r="B24" s="50" t="s">
        <v>67</v>
      </c>
      <c r="C24" s="49"/>
      <c r="D24" s="50"/>
      <c r="E24" s="49" t="s">
        <v>164</v>
      </c>
      <c r="F24" s="50" t="s">
        <v>165</v>
      </c>
      <c r="G24" s="113" t="str">
        <f>HYPERLINK("https://secondarylibrary.crestawards.org/how-steady-is-your-hand/61716042","How steady is your hand")</f>
        <v>How steady is your hand</v>
      </c>
      <c r="H24" s="52">
        <v>0</v>
      </c>
      <c r="I24" s="127">
        <v>1</v>
      </c>
      <c r="J24" s="75">
        <v>0</v>
      </c>
      <c r="K24" s="49" t="s">
        <v>166</v>
      </c>
      <c r="L24" s="50" t="s">
        <v>67</v>
      </c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</row>
    <row r="25" spans="1:24" ht="30" customHeight="1" x14ac:dyDescent="0.35">
      <c r="A25" s="49"/>
      <c r="B25" s="50"/>
      <c r="C25" s="49"/>
      <c r="D25" s="50"/>
      <c r="E25" s="49" t="s">
        <v>147</v>
      </c>
      <c r="F25" s="50" t="s">
        <v>129</v>
      </c>
      <c r="G25" s="113" t="str">
        <f>HYPERLINK("https://secondarylibrary.crestawards.org/how-strong-are-climbing-ropes/62137420","How strong are climbing ropes")</f>
        <v>How strong are climbing ropes</v>
      </c>
      <c r="H25" s="52">
        <v>0</v>
      </c>
      <c r="I25" s="127">
        <v>1</v>
      </c>
      <c r="J25" s="75">
        <v>0</v>
      </c>
      <c r="K25" s="49"/>
      <c r="L25" s="50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</row>
    <row r="26" spans="1:24" ht="30" customHeight="1" x14ac:dyDescent="0.35">
      <c r="A26" s="49"/>
      <c r="B26" s="50"/>
      <c r="C26" s="49"/>
      <c r="D26" s="50"/>
      <c r="E26" s="49" t="s">
        <v>138</v>
      </c>
      <c r="F26" s="50" t="s">
        <v>167</v>
      </c>
      <c r="G26" s="114" t="s">
        <v>68</v>
      </c>
      <c r="H26" s="52">
        <v>1</v>
      </c>
      <c r="I26" s="127">
        <v>0</v>
      </c>
      <c r="J26" s="75">
        <v>0</v>
      </c>
      <c r="K26" s="49"/>
      <c r="L26" s="50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</row>
    <row r="27" spans="1:24" ht="43" customHeight="1" x14ac:dyDescent="0.35">
      <c r="A27" s="49"/>
      <c r="B27" s="50"/>
      <c r="C27" s="49" t="s">
        <v>130</v>
      </c>
      <c r="D27" s="50" t="s">
        <v>168</v>
      </c>
      <c r="E27" s="49"/>
      <c r="F27" s="50"/>
      <c r="G27" s="115" t="str">
        <f>HYPERLINK("https://secondarylibrary.crestawards.org/silver-grand-challenges/62452387","Hydrogen fuel cell (Grand Challenge)")</f>
        <v>Hydrogen fuel cell (Grand Challenge)</v>
      </c>
      <c r="H27" s="52">
        <v>0</v>
      </c>
      <c r="I27" s="127">
        <v>1</v>
      </c>
      <c r="J27" s="75">
        <v>0</v>
      </c>
      <c r="K27" s="49"/>
      <c r="L27" s="50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</row>
    <row r="28" spans="1:24" ht="41.5" customHeight="1" x14ac:dyDescent="0.35">
      <c r="A28" s="49" t="s">
        <v>169</v>
      </c>
      <c r="B28" s="50" t="s">
        <v>170</v>
      </c>
      <c r="C28" s="49"/>
      <c r="D28" s="50"/>
      <c r="E28" s="49"/>
      <c r="F28" s="50"/>
      <c r="G28" s="113" t="str">
        <f>HYPERLINK("https://secondarylibrary.crestawards.org/ileaps-climate-science-silver-resources/62671813","In the air (Climate Science)")</f>
        <v>In the air (Climate Science)</v>
      </c>
      <c r="H28" s="52">
        <v>0</v>
      </c>
      <c r="I28" s="127">
        <v>1</v>
      </c>
      <c r="J28" s="75">
        <v>0</v>
      </c>
      <c r="K28" s="49"/>
      <c r="L28" s="50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</row>
    <row r="29" spans="1:24" ht="43.5" customHeight="1" x14ac:dyDescent="0.35">
      <c r="A29" s="49"/>
      <c r="B29" s="50"/>
      <c r="C29" s="49" t="s">
        <v>130</v>
      </c>
      <c r="D29" s="50" t="s">
        <v>146</v>
      </c>
      <c r="E29" s="49"/>
      <c r="F29" s="50"/>
      <c r="G29" s="113" t="str">
        <f>HYPERLINK("https://secondarylibrary.crestawards.org/insulating-fabrics/61716039","Insulating fabrics")</f>
        <v>Insulating fabrics</v>
      </c>
      <c r="H29" s="52">
        <v>1</v>
      </c>
      <c r="I29" s="127">
        <v>0</v>
      </c>
      <c r="J29" s="75">
        <v>0</v>
      </c>
      <c r="K29" s="49"/>
      <c r="L29" s="50" t="s">
        <v>148</v>
      </c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</row>
    <row r="30" spans="1:24" ht="41.5" customHeight="1" x14ac:dyDescent="0.35">
      <c r="A30" s="49"/>
      <c r="B30" s="50"/>
      <c r="C30" s="49"/>
      <c r="D30" s="50"/>
      <c r="E30" s="49" t="s">
        <v>147</v>
      </c>
      <c r="F30" s="50" t="s">
        <v>171</v>
      </c>
      <c r="G30" s="114" t="s">
        <v>71</v>
      </c>
      <c r="H30" s="52">
        <v>0</v>
      </c>
      <c r="I30" s="127">
        <v>0</v>
      </c>
      <c r="J30" s="75">
        <v>1</v>
      </c>
      <c r="K30" s="49" t="s">
        <v>172</v>
      </c>
      <c r="L30" s="50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</row>
    <row r="31" spans="1:24" ht="41.15" customHeight="1" x14ac:dyDescent="0.35">
      <c r="A31" s="49"/>
      <c r="B31" s="50"/>
      <c r="C31" s="49"/>
      <c r="D31" s="50"/>
      <c r="E31" s="49" t="s">
        <v>126</v>
      </c>
      <c r="F31" s="50" t="s">
        <v>173</v>
      </c>
      <c r="G31" s="113" t="str">
        <f>HYPERLINK("https://secondarylibrary.crestawards.org/investigating-crash-damage/62275539","Investigating crash damage")</f>
        <v>Investigating crash damage</v>
      </c>
      <c r="H31" s="52">
        <v>0</v>
      </c>
      <c r="I31" s="127">
        <v>0</v>
      </c>
      <c r="J31" s="75">
        <v>1</v>
      </c>
      <c r="K31" s="49" t="s">
        <v>174</v>
      </c>
      <c r="L31" s="50" t="s">
        <v>155</v>
      </c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</row>
    <row r="32" spans="1:24" ht="43" customHeight="1" x14ac:dyDescent="0.35">
      <c r="A32" s="49" t="s">
        <v>124</v>
      </c>
      <c r="B32" s="50" t="s">
        <v>175</v>
      </c>
      <c r="C32" s="49" t="s">
        <v>130</v>
      </c>
      <c r="D32" s="50" t="s">
        <v>79</v>
      </c>
      <c r="E32" s="49"/>
      <c r="F32" s="50"/>
      <c r="G32" s="113" t="str">
        <f>HYPERLINK("https://secondarylibrary.crestawards.org/investigating-vitamin-supplements/62137803","Investigating vitamin supplements")</f>
        <v>Investigating vitamin supplements</v>
      </c>
      <c r="H32" s="52">
        <v>0</v>
      </c>
      <c r="I32" s="127">
        <v>0</v>
      </c>
      <c r="J32" s="75">
        <v>1</v>
      </c>
      <c r="K32" s="49"/>
      <c r="L32" s="50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</row>
    <row r="33" spans="1:24" ht="56.5" customHeight="1" x14ac:dyDescent="0.35">
      <c r="A33" s="49"/>
      <c r="B33" s="50"/>
      <c r="C33" s="49"/>
      <c r="D33" s="50"/>
      <c r="E33" s="49" t="s">
        <v>126</v>
      </c>
      <c r="F33" s="50" t="s">
        <v>176</v>
      </c>
      <c r="G33" s="113" t="str">
        <f>HYPERLINK("https://secondarylibrary.crestawards.org/make-a-rollercoaster-faster/62205990","Make a rollercoaster faster")</f>
        <v>Make a rollercoaster faster</v>
      </c>
      <c r="H33" s="52">
        <v>1</v>
      </c>
      <c r="I33" s="127">
        <v>0</v>
      </c>
      <c r="J33" s="75">
        <v>0</v>
      </c>
      <c r="K33" s="49" t="s">
        <v>177</v>
      </c>
      <c r="L33" s="50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</row>
    <row r="34" spans="1:24" ht="30" customHeight="1" x14ac:dyDescent="0.35">
      <c r="A34" s="49"/>
      <c r="B34" s="50"/>
      <c r="C34" s="49" t="s">
        <v>178</v>
      </c>
      <c r="D34" s="50" t="s">
        <v>179</v>
      </c>
      <c r="E34" s="49"/>
      <c r="F34" s="50"/>
      <c r="G34" s="113" t="str">
        <f>HYPERLINK("https://secondarylibrary.crestawards.org/make-and-analyse-painkillers/62214127","Make and analyse pain relievers")</f>
        <v>Make and analyse pain relievers</v>
      </c>
      <c r="H34" s="52">
        <v>0</v>
      </c>
      <c r="I34" s="127">
        <v>1</v>
      </c>
      <c r="J34" s="75">
        <v>0</v>
      </c>
      <c r="K34" s="49" t="s">
        <v>142</v>
      </c>
      <c r="L34" s="50" t="s">
        <v>52</v>
      </c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</row>
    <row r="35" spans="1:24" ht="30" customHeight="1" x14ac:dyDescent="0.35">
      <c r="A35" s="49"/>
      <c r="B35" s="50"/>
      <c r="C35" s="49" t="s">
        <v>130</v>
      </c>
      <c r="D35" s="50" t="s">
        <v>180</v>
      </c>
      <c r="E35" s="49" t="s">
        <v>147</v>
      </c>
      <c r="F35" s="50" t="s">
        <v>181</v>
      </c>
      <c r="G35" s="113" t="str">
        <f>HYPERLINK("https://secondarylibrary.crestawards.org/measuring-alcohol-content/62214138","Measuring alcohol content")</f>
        <v>Measuring alcohol content</v>
      </c>
      <c r="H35" s="52">
        <v>0</v>
      </c>
      <c r="I35" s="127">
        <v>1</v>
      </c>
      <c r="J35" s="75">
        <v>0</v>
      </c>
      <c r="K35" s="23" t="s">
        <v>58</v>
      </c>
      <c r="L35" s="50" t="s">
        <v>150</v>
      </c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</row>
    <row r="36" spans="1:24" ht="44.15" customHeight="1" x14ac:dyDescent="0.35">
      <c r="A36" s="49"/>
      <c r="B36" s="50"/>
      <c r="C36" s="49"/>
      <c r="D36" s="50"/>
      <c r="E36" s="49" t="s">
        <v>147</v>
      </c>
      <c r="F36" s="50" t="s">
        <v>127</v>
      </c>
      <c r="G36" s="114" t="s">
        <v>76</v>
      </c>
      <c r="H36" s="52">
        <v>0</v>
      </c>
      <c r="I36" s="127">
        <v>0</v>
      </c>
      <c r="J36" s="75">
        <v>1</v>
      </c>
      <c r="K36" s="49"/>
      <c r="L36" s="50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</row>
    <row r="37" spans="1:24" ht="56.5" customHeight="1" x14ac:dyDescent="0.35">
      <c r="A37" s="49" t="s">
        <v>169</v>
      </c>
      <c r="B37" s="50" t="s">
        <v>182</v>
      </c>
      <c r="C37" s="49" t="s">
        <v>178</v>
      </c>
      <c r="D37" s="50" t="s">
        <v>183</v>
      </c>
      <c r="E37" s="49"/>
      <c r="F37" s="50"/>
      <c r="G37" s="113" t="str">
        <f>HYPERLINK("https://secondarylibrary.crestawards.org/monitoring-acid-rain/62206088","Monitoring acid rain")</f>
        <v>Monitoring acid rain</v>
      </c>
      <c r="H37" s="52">
        <v>1</v>
      </c>
      <c r="I37" s="127">
        <v>0</v>
      </c>
      <c r="J37" s="75">
        <v>0</v>
      </c>
      <c r="K37" s="49" t="s">
        <v>160</v>
      </c>
      <c r="L37" s="50" t="s">
        <v>66</v>
      </c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</row>
    <row r="38" spans="1:24" ht="30" customHeight="1" x14ac:dyDescent="0.35">
      <c r="A38" s="49"/>
      <c r="B38" s="50"/>
      <c r="C38" s="49" t="s">
        <v>178</v>
      </c>
      <c r="D38" s="50" t="s">
        <v>79</v>
      </c>
      <c r="E38" s="49"/>
      <c r="F38" s="50"/>
      <c r="G38" s="113" t="str">
        <f>HYPERLINK("https://secondarylibrary.crestawards.org/monitoring-lead-pollution/62275540","Monitoring lead pollution")</f>
        <v>Monitoring lead pollution</v>
      </c>
      <c r="H38" s="52">
        <v>0</v>
      </c>
      <c r="I38" s="127">
        <v>0</v>
      </c>
      <c r="J38" s="75">
        <v>1</v>
      </c>
      <c r="K38" s="49"/>
      <c r="L38" s="50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</row>
    <row r="39" spans="1:24" ht="69.650000000000006" customHeight="1" x14ac:dyDescent="0.35">
      <c r="A39" s="49" t="s">
        <v>169</v>
      </c>
      <c r="B39" s="50" t="s">
        <v>184</v>
      </c>
      <c r="C39" s="49" t="s">
        <v>178</v>
      </c>
      <c r="D39" s="50" t="s">
        <v>185</v>
      </c>
      <c r="E39" s="49"/>
      <c r="F39" s="50"/>
      <c r="G39" s="113" t="str">
        <f>HYPERLINK("https://secondarylibrary.crestawards.org/monitoring-water-pollution/62214145","Monitoring water pollution")</f>
        <v>Monitoring water pollution</v>
      </c>
      <c r="H39" s="52">
        <v>0</v>
      </c>
      <c r="I39" s="127">
        <v>1</v>
      </c>
      <c r="J39" s="75">
        <v>0</v>
      </c>
      <c r="K39" s="49"/>
      <c r="L39" s="50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</row>
    <row r="40" spans="1:24" ht="30" customHeight="1" x14ac:dyDescent="0.35">
      <c r="A40" s="49" t="s">
        <v>124</v>
      </c>
      <c r="B40" s="50" t="s">
        <v>186</v>
      </c>
      <c r="C40" s="55" t="s">
        <v>187</v>
      </c>
      <c r="D40" s="56" t="s">
        <v>188</v>
      </c>
      <c r="E40" s="55"/>
      <c r="F40" s="56"/>
      <c r="G40" s="113" t="str">
        <f>HYPERLINK("https://secondarylibrary.crestawards.org/oral-rehydration-therapies/62137365","Oral rehydration therapies")</f>
        <v>Oral rehydration therapies</v>
      </c>
      <c r="H40" s="52">
        <v>0</v>
      </c>
      <c r="I40" s="127">
        <v>1</v>
      </c>
      <c r="J40" s="75">
        <v>0</v>
      </c>
      <c r="K40" s="49" t="s">
        <v>160</v>
      </c>
      <c r="L40" s="50" t="s">
        <v>83</v>
      </c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</row>
    <row r="41" spans="1:24" ht="30" customHeight="1" x14ac:dyDescent="0.35">
      <c r="A41" s="49" t="s">
        <v>169</v>
      </c>
      <c r="B41" s="50" t="s">
        <v>189</v>
      </c>
      <c r="C41" s="49" t="s">
        <v>130</v>
      </c>
      <c r="D41" s="50" t="s">
        <v>190</v>
      </c>
      <c r="E41" s="49"/>
      <c r="F41" s="50"/>
      <c r="G41" s="113" t="str">
        <f>HYPERLINK("https://secondarylibrary.crestawards.org/plant-growth-and-fertilisers/61716040","Plant growth and fertilisers")</f>
        <v>Plant growth and fertilisers</v>
      </c>
      <c r="H41" s="52">
        <v>0</v>
      </c>
      <c r="I41" s="127">
        <v>1</v>
      </c>
      <c r="J41" s="75">
        <v>0</v>
      </c>
      <c r="K41" s="49" t="s">
        <v>160</v>
      </c>
      <c r="L41" s="50" t="s">
        <v>191</v>
      </c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</row>
    <row r="42" spans="1:24" ht="30" customHeight="1" x14ac:dyDescent="0.35">
      <c r="A42" s="49" t="s">
        <v>169</v>
      </c>
      <c r="B42" s="50" t="s">
        <v>189</v>
      </c>
      <c r="C42" s="49"/>
      <c r="D42" s="50"/>
      <c r="E42" s="49"/>
      <c r="F42" s="50"/>
      <c r="G42" s="113" t="str">
        <f>HYPERLINK("https://secondarylibrary.crestawards.org/plant-nutrients/61716041","Plant growth and nutrients")</f>
        <v>Plant growth and nutrients</v>
      </c>
      <c r="H42" s="52">
        <v>1</v>
      </c>
      <c r="I42" s="127">
        <v>0</v>
      </c>
      <c r="J42" s="75">
        <v>0</v>
      </c>
      <c r="K42" s="49"/>
      <c r="L42" s="50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</row>
    <row r="43" spans="1:24" ht="30" customHeight="1" x14ac:dyDescent="0.35">
      <c r="A43" s="49"/>
      <c r="B43" s="50"/>
      <c r="C43" s="49"/>
      <c r="D43" s="50"/>
      <c r="E43" s="49" t="s">
        <v>147</v>
      </c>
      <c r="F43" s="50" t="s">
        <v>58</v>
      </c>
      <c r="G43" s="113" t="str">
        <f>HYPERLINK("https://secondarylibrary.crestawards.org/quality-control/62206092","Quality control")</f>
        <v>Quality control</v>
      </c>
      <c r="H43" s="52">
        <v>1</v>
      </c>
      <c r="I43" s="127">
        <v>0</v>
      </c>
      <c r="J43" s="75">
        <v>0</v>
      </c>
      <c r="K43" s="49" t="s">
        <v>58</v>
      </c>
      <c r="L43" s="50" t="s">
        <v>150</v>
      </c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</row>
    <row r="44" spans="1:24" ht="30" customHeight="1" x14ac:dyDescent="0.35">
      <c r="A44" s="49"/>
      <c r="B44" s="50"/>
      <c r="C44" s="49" t="s">
        <v>130</v>
      </c>
      <c r="D44" s="50" t="s">
        <v>192</v>
      </c>
      <c r="E44" s="49"/>
      <c r="F44" s="50"/>
      <c r="G44" s="114" t="s">
        <v>89</v>
      </c>
      <c r="H44" s="52">
        <v>0</v>
      </c>
      <c r="I44" s="127">
        <v>0</v>
      </c>
      <c r="J44" s="75">
        <v>1</v>
      </c>
      <c r="K44" s="49"/>
      <c r="L44" s="50" t="s">
        <v>66</v>
      </c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</row>
    <row r="45" spans="1:24" ht="41.15" customHeight="1" x14ac:dyDescent="0.35">
      <c r="A45" s="49" t="s">
        <v>124</v>
      </c>
      <c r="B45" s="50" t="s">
        <v>193</v>
      </c>
      <c r="C45" s="49" t="s">
        <v>130</v>
      </c>
      <c r="D45" s="50" t="s">
        <v>194</v>
      </c>
      <c r="E45" s="49" t="s">
        <v>138</v>
      </c>
      <c r="F45" s="50" t="s">
        <v>195</v>
      </c>
      <c r="G45" s="113" t="str">
        <f>HYPERLINK("https://secondarylibrary.crestawards.org/revealing-fingerprints/62206096","Revealing fingerprints")</f>
        <v>Revealing fingerprints</v>
      </c>
      <c r="H45" s="52">
        <v>1</v>
      </c>
      <c r="I45" s="127">
        <v>0</v>
      </c>
      <c r="J45" s="75">
        <v>0</v>
      </c>
      <c r="K45" s="49"/>
      <c r="L45" s="50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</row>
    <row r="46" spans="1:24" ht="30" customHeight="1" x14ac:dyDescent="0.35">
      <c r="A46" s="49"/>
      <c r="B46" s="50"/>
      <c r="C46" s="49"/>
      <c r="D46" s="50"/>
      <c r="E46" s="49"/>
      <c r="F46" s="50"/>
      <c r="G46" s="113" t="str">
        <f>HYPERLINK("https://secondarylibrary.crestawards.org/sailing-clothing/61716037","Sailing clothing")</f>
        <v>Sailing clothing</v>
      </c>
      <c r="H46" s="52">
        <v>1</v>
      </c>
      <c r="I46" s="127">
        <v>0</v>
      </c>
      <c r="J46" s="75">
        <v>0</v>
      </c>
      <c r="K46" s="49"/>
      <c r="L46" s="50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</row>
    <row r="47" spans="1:24" ht="30" customHeight="1" x14ac:dyDescent="0.35">
      <c r="A47" s="49" t="s">
        <v>124</v>
      </c>
      <c r="B47" s="50" t="s">
        <v>196</v>
      </c>
      <c r="C47" s="49"/>
      <c r="D47" s="50"/>
      <c r="E47" s="49"/>
      <c r="F47" s="50"/>
      <c r="G47" s="113" t="str">
        <f>HYPERLINK("https://secondarylibrary.crestawards.org/shampoo-and-hair-types/62137441","Shampoo and hair types")</f>
        <v>Shampoo and hair types</v>
      </c>
      <c r="H47" s="52">
        <v>0</v>
      </c>
      <c r="I47" s="127">
        <v>1</v>
      </c>
      <c r="J47" s="75">
        <v>0</v>
      </c>
      <c r="K47" s="49" t="s">
        <v>197</v>
      </c>
      <c r="L47" s="50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</row>
    <row r="48" spans="1:24" ht="30" customHeight="1" x14ac:dyDescent="0.35">
      <c r="A48" s="49" t="s">
        <v>124</v>
      </c>
      <c r="B48" s="50" t="s">
        <v>137</v>
      </c>
      <c r="C48" s="49"/>
      <c r="D48" s="50"/>
      <c r="E48" s="49" t="s">
        <v>138</v>
      </c>
      <c r="F48" s="50" t="s">
        <v>139</v>
      </c>
      <c r="G48" s="113" t="str">
        <f>HYPERLINK("https://secondarylibrary.crestawards.org/testing-suncreams/62137428","Testing suncreams")</f>
        <v>Testing suncreams</v>
      </c>
      <c r="H48" s="52">
        <v>0</v>
      </c>
      <c r="I48" s="127">
        <v>1</v>
      </c>
      <c r="J48" s="75">
        <v>0</v>
      </c>
      <c r="K48" s="49" t="s">
        <v>198</v>
      </c>
      <c r="L48" s="50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</row>
    <row r="49" spans="1:24" ht="30" customHeight="1" x14ac:dyDescent="0.35">
      <c r="A49" s="49"/>
      <c r="B49" s="50"/>
      <c r="C49" s="49"/>
      <c r="D49" s="50"/>
      <c r="E49" s="49"/>
      <c r="F49" s="50"/>
      <c r="G49" s="113" t="str">
        <f>HYPERLINK("https://secondarylibrary.crestawards.org/testing-toothpastes/61716035","Testing toothpastes")</f>
        <v>Testing toothpastes</v>
      </c>
      <c r="H49" s="52">
        <v>0</v>
      </c>
      <c r="I49" s="127">
        <v>1</v>
      </c>
      <c r="J49" s="75">
        <v>0</v>
      </c>
      <c r="K49" s="49"/>
      <c r="L49" s="50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</row>
    <row r="50" spans="1:24" ht="30" customHeight="1" x14ac:dyDescent="0.35">
      <c r="A50" s="49" t="s">
        <v>132</v>
      </c>
      <c r="B50" s="50" t="s">
        <v>199</v>
      </c>
      <c r="C50" s="49"/>
      <c r="D50" s="50"/>
      <c r="E50" s="49"/>
      <c r="F50" s="50"/>
      <c r="G50" s="113" t="str">
        <f>HYPERLINK("https://secondarylibrary.crestawards.org/the-effect-of-additives-on-bread/62137800","The effect of additives on bread")</f>
        <v>The effect of additives on bread</v>
      </c>
      <c r="H50" s="52">
        <v>0</v>
      </c>
      <c r="I50" s="127">
        <v>0</v>
      </c>
      <c r="J50" s="75">
        <v>1</v>
      </c>
      <c r="K50" s="49"/>
      <c r="L50" s="50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</row>
    <row r="51" spans="1:24" ht="30" customHeight="1" x14ac:dyDescent="0.35">
      <c r="A51" s="49"/>
      <c r="B51" s="50"/>
      <c r="C51" s="49"/>
      <c r="D51" s="50"/>
      <c r="E51" s="49"/>
      <c r="F51" s="50"/>
      <c r="G51" s="113" t="str">
        <f>HYPERLINK("https://secondarylibrary.crestawards.org/the-effect-of-treatments-on-hair/62137805","The effect of treatments on hair")</f>
        <v>The effect of treatments on hair</v>
      </c>
      <c r="H51" s="52">
        <v>0</v>
      </c>
      <c r="I51" s="127">
        <v>0</v>
      </c>
      <c r="J51" s="75">
        <v>1</v>
      </c>
      <c r="K51" s="49"/>
      <c r="L51" s="50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</row>
    <row r="52" spans="1:24" ht="42.65" customHeight="1" x14ac:dyDescent="0.35">
      <c r="A52" s="49" t="s">
        <v>132</v>
      </c>
      <c r="B52" s="50" t="s">
        <v>200</v>
      </c>
      <c r="C52" s="49" t="s">
        <v>130</v>
      </c>
      <c r="D52" s="50" t="s">
        <v>201</v>
      </c>
      <c r="E52" s="49"/>
      <c r="F52" s="50"/>
      <c r="G52" s="113" t="str">
        <f>HYPERLINK("https://secondarylibrary.crestawards.org/the-fizz-in-fizzy-drinks/62137361","The fizz in fizzy drinks")</f>
        <v>The fizz in fizzy drinks</v>
      </c>
      <c r="H52" s="52">
        <v>0</v>
      </c>
      <c r="I52" s="127">
        <v>1</v>
      </c>
      <c r="J52" s="75">
        <v>0</v>
      </c>
      <c r="K52" s="49" t="s">
        <v>202</v>
      </c>
      <c r="L52" s="50" t="s">
        <v>203</v>
      </c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</row>
    <row r="53" spans="1:24" ht="30" customHeight="1" x14ac:dyDescent="0.35">
      <c r="A53" s="49"/>
      <c r="B53" s="50"/>
      <c r="C53" s="49"/>
      <c r="D53" s="50"/>
      <c r="E53" s="49" t="s">
        <v>147</v>
      </c>
      <c r="F53" s="50" t="s">
        <v>204</v>
      </c>
      <c r="G53" s="113" t="str">
        <f>HYPERLINK("https://secondarylibrary.crestawards.org/the-properties-of-saucepans/62137806","The properties of saucepans")</f>
        <v>The properties of saucepans</v>
      </c>
      <c r="H53" s="52">
        <v>0</v>
      </c>
      <c r="I53" s="127">
        <v>0</v>
      </c>
      <c r="J53" s="75">
        <v>1</v>
      </c>
      <c r="K53" s="49"/>
      <c r="L53" s="50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</row>
    <row r="54" spans="1:24" ht="30" customHeight="1" x14ac:dyDescent="0.35">
      <c r="A54" s="49" t="s">
        <v>124</v>
      </c>
      <c r="B54" s="50" t="s">
        <v>186</v>
      </c>
      <c r="C54" s="49" t="s">
        <v>130</v>
      </c>
      <c r="D54" s="56" t="s">
        <v>188</v>
      </c>
      <c r="E54" s="55"/>
      <c r="F54" s="56"/>
      <c r="G54" s="113" t="str">
        <f>HYPERLINK("https://L54secondarylibrary.crestawards.org/treatments-for-dehydration/61716028","Treatments for dehydration")</f>
        <v>Treatments for dehydration</v>
      </c>
      <c r="H54" s="52">
        <v>1</v>
      </c>
      <c r="I54" s="127">
        <v>0</v>
      </c>
      <c r="J54" s="75">
        <v>0</v>
      </c>
      <c r="K54" s="49"/>
      <c r="L54" s="50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</row>
    <row r="55" spans="1:24" ht="42" customHeight="1" x14ac:dyDescent="0.35">
      <c r="A55" s="49"/>
      <c r="B55" s="50"/>
      <c r="C55" s="49" t="s">
        <v>130</v>
      </c>
      <c r="D55" s="50" t="s">
        <v>205</v>
      </c>
      <c r="E55" s="49"/>
      <c r="F55" s="50"/>
      <c r="G55" s="114" t="s">
        <v>104</v>
      </c>
      <c r="H55" s="52">
        <v>0</v>
      </c>
      <c r="I55" s="127">
        <v>0</v>
      </c>
      <c r="J55" s="75">
        <v>1</v>
      </c>
      <c r="K55" s="49"/>
      <c r="L55" s="50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</row>
    <row r="56" spans="1:24" ht="42" customHeight="1" x14ac:dyDescent="0.35">
      <c r="A56" s="49" t="s">
        <v>124</v>
      </c>
      <c r="B56" s="50" t="s">
        <v>206</v>
      </c>
      <c r="C56" s="49"/>
      <c r="D56" s="50"/>
      <c r="E56" s="49"/>
      <c r="F56" s="50"/>
      <c r="G56" s="113" t="str">
        <f>HYPERLINK("https://secondarylibrary.crestawards.org/what-makes-bread-rise/62134680","What makes bread rise")</f>
        <v>What makes bread rise</v>
      </c>
      <c r="H56" s="52">
        <v>1</v>
      </c>
      <c r="I56" s="127">
        <v>0</v>
      </c>
      <c r="J56" s="75">
        <v>0</v>
      </c>
      <c r="K56" s="49"/>
      <c r="L56" s="50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</row>
    <row r="57" spans="1:24" ht="42.65" customHeight="1" x14ac:dyDescent="0.35">
      <c r="A57" s="49"/>
      <c r="B57" s="50"/>
      <c r="C57" s="49" t="s">
        <v>149</v>
      </c>
      <c r="D57" s="50" t="s">
        <v>207</v>
      </c>
      <c r="E57" s="49" t="s">
        <v>208</v>
      </c>
      <c r="F57" s="50" t="s">
        <v>209</v>
      </c>
      <c r="G57" s="113" t="str">
        <f>HYPERLINK("https://secondarylibrary.crestawards.org/whats-in-food/61716034","What's in food")</f>
        <v>What's in food</v>
      </c>
      <c r="H57" s="52">
        <v>1</v>
      </c>
      <c r="I57" s="127">
        <v>0</v>
      </c>
      <c r="J57" s="75">
        <v>0</v>
      </c>
      <c r="K57" s="49"/>
      <c r="L57" s="50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</row>
    <row r="58" spans="1:24" ht="30" customHeight="1" x14ac:dyDescent="0.35">
      <c r="A58" s="49"/>
      <c r="B58" s="50"/>
      <c r="C58" s="49"/>
      <c r="D58" s="50"/>
      <c r="E58" s="49" t="s">
        <v>126</v>
      </c>
      <c r="F58" s="50" t="s">
        <v>210</v>
      </c>
      <c r="G58" s="113" t="str">
        <f>HYPERLINK("https://secondarylibrary.crestawards.org/which-crisps-are-crispiest/62134698","Which crisps are crispiest")</f>
        <v>Which crisps are crispiest</v>
      </c>
      <c r="H58" s="52">
        <v>1</v>
      </c>
      <c r="I58" s="127">
        <v>0</v>
      </c>
      <c r="J58" s="75">
        <v>0</v>
      </c>
      <c r="K58" s="49"/>
      <c r="L58" s="50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</row>
    <row r="59" spans="1:24" ht="30" customHeight="1" x14ac:dyDescent="0.35">
      <c r="A59" s="49" t="s">
        <v>124</v>
      </c>
      <c r="B59" s="50" t="s">
        <v>211</v>
      </c>
      <c r="C59" s="49" t="s">
        <v>130</v>
      </c>
      <c r="D59" s="50" t="s">
        <v>159</v>
      </c>
      <c r="E59" s="49"/>
      <c r="F59" s="50"/>
      <c r="G59" s="113" t="str">
        <f>HYPERLINK("https://secondarylibrary.crestawards.org/which-crisps-are-healthiest/62137449","Which crisps are the healthiest")</f>
        <v>Which crisps are the healthiest</v>
      </c>
      <c r="H59" s="52">
        <v>0</v>
      </c>
      <c r="I59" s="127">
        <v>1</v>
      </c>
      <c r="J59" s="75">
        <v>0</v>
      </c>
      <c r="K59" s="49"/>
      <c r="L59" s="50" t="s">
        <v>45</v>
      </c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</row>
    <row r="60" spans="1:24" ht="30" customHeight="1" x14ac:dyDescent="0.35">
      <c r="A60" s="49"/>
      <c r="B60" s="50"/>
      <c r="C60" s="49"/>
      <c r="D60" s="50"/>
      <c r="E60" s="49"/>
      <c r="F60" s="50"/>
      <c r="G60" s="113" t="str">
        <f>HYPERLINK("https://secondarylibrary.crestawards.org/which-fertiliser/61716029","Which fertiliser works best?")</f>
        <v>Which fertiliser works best?</v>
      </c>
      <c r="H60" s="52">
        <v>0</v>
      </c>
      <c r="I60" s="127">
        <v>0</v>
      </c>
      <c r="J60" s="75">
        <v>1</v>
      </c>
      <c r="K60" s="49"/>
      <c r="L60" s="50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</row>
    <row r="61" spans="1:24" ht="43" customHeight="1" x14ac:dyDescent="0.35">
      <c r="A61" s="49"/>
      <c r="B61" s="50"/>
      <c r="C61" s="49"/>
      <c r="D61" s="50"/>
      <c r="E61" s="49" t="s">
        <v>147</v>
      </c>
      <c r="F61" s="50" t="s">
        <v>212</v>
      </c>
      <c r="G61" s="113" t="str">
        <f>HYPERLINK("https://secondarylibrary.crestawards.org/which-material-is-strongest/62134711","Which material is strongest")</f>
        <v>Which material is strongest</v>
      </c>
      <c r="H61" s="52">
        <v>1</v>
      </c>
      <c r="I61" s="127">
        <v>0</v>
      </c>
      <c r="J61" s="75">
        <v>0</v>
      </c>
      <c r="K61" s="49"/>
      <c r="L61" s="50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</row>
    <row r="62" spans="1:24" ht="54.65" customHeight="1" x14ac:dyDescent="0.35">
      <c r="A62" s="49" t="s">
        <v>124</v>
      </c>
      <c r="B62" s="50" t="s">
        <v>213</v>
      </c>
      <c r="C62" s="49"/>
      <c r="D62" s="50"/>
      <c r="E62" s="49"/>
      <c r="F62" s="50"/>
      <c r="G62" s="113" t="str">
        <f>HYPERLINK("https://secondarylibrary.crestawards.org/who-is-the-fittest-in-your-class/62206099","Who is the fittest in your class")</f>
        <v>Who is the fittest in your class</v>
      </c>
      <c r="H62" s="52">
        <v>1</v>
      </c>
      <c r="I62" s="127">
        <v>0</v>
      </c>
      <c r="J62" s="75">
        <v>0</v>
      </c>
      <c r="K62" s="49"/>
      <c r="L62" s="50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</row>
    <row r="63" spans="1:24" ht="30" customHeight="1" x14ac:dyDescent="0.35">
      <c r="A63" s="49" t="s">
        <v>124</v>
      </c>
      <c r="B63" s="50" t="s">
        <v>214</v>
      </c>
      <c r="C63" s="49"/>
      <c r="D63" s="50"/>
      <c r="E63" s="49"/>
      <c r="F63" s="50"/>
      <c r="G63" s="113" t="str">
        <f>HYPERLINK("https://secondarylibrary.crestawards.org/why-do-we-use-shampoo/62134727","Why do we use shampoo")</f>
        <v>Why do we use shampoo</v>
      </c>
      <c r="H63" s="52">
        <v>1</v>
      </c>
      <c r="I63" s="127">
        <v>0</v>
      </c>
      <c r="J63" s="75">
        <v>0</v>
      </c>
      <c r="K63" s="49" t="s">
        <v>215</v>
      </c>
      <c r="L63" s="50" t="s">
        <v>216</v>
      </c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</row>
    <row r="64" spans="1:24" ht="42.65" customHeight="1" x14ac:dyDescent="0.35">
      <c r="A64" s="49"/>
      <c r="B64" s="50"/>
      <c r="C64" s="49" t="s">
        <v>178</v>
      </c>
      <c r="D64" s="50" t="s">
        <v>134</v>
      </c>
      <c r="E64" s="49"/>
      <c r="F64" s="50"/>
      <c r="G64" s="116" t="str">
        <f>HYPERLINK("https://secondarylibrary.crestawards.org/bronze-grand-challenges/62452388","Wind power (Grand Challenge)")</f>
        <v>Wind power (Grand Challenge)</v>
      </c>
      <c r="H64" s="52">
        <v>1</v>
      </c>
      <c r="I64" s="127">
        <v>0</v>
      </c>
      <c r="J64" s="75">
        <v>0</v>
      </c>
      <c r="K64" s="49"/>
      <c r="L64" s="50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</row>
    <row r="65" spans="1:24" ht="30" customHeight="1" x14ac:dyDescent="0.35">
      <c r="A65" s="57" t="s">
        <v>132</v>
      </c>
      <c r="B65" s="58" t="s">
        <v>217</v>
      </c>
      <c r="C65" s="57"/>
      <c r="D65" s="58"/>
      <c r="E65" s="57"/>
      <c r="F65" s="58"/>
      <c r="G65" s="117" t="str">
        <f>HYPERLINK("https://secondarylibrary.crestawards.org/world-wide-washing-collection/61995058","Worldwide washing")</f>
        <v>Worldwide washing</v>
      </c>
      <c r="H65" s="61">
        <v>0</v>
      </c>
      <c r="I65" s="128">
        <v>0</v>
      </c>
      <c r="J65" s="76">
        <v>1</v>
      </c>
      <c r="K65" s="57" t="s">
        <v>218</v>
      </c>
      <c r="L65" s="58" t="s">
        <v>219</v>
      </c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</row>
    <row r="66" spans="1:24" ht="30" customHeight="1" x14ac:dyDescent="0.35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0"/>
      <c r="L66" s="40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</row>
    <row r="67" spans="1:24" ht="30" customHeight="1" x14ac:dyDescent="0.35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0"/>
      <c r="L67" s="40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</row>
    <row r="68" spans="1:24" ht="30" customHeight="1" x14ac:dyDescent="0.35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0"/>
      <c r="L68" s="40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</row>
    <row r="69" spans="1:24" ht="30" customHeight="1" x14ac:dyDescent="0.35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0"/>
      <c r="L69" s="40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</row>
    <row r="70" spans="1:24" ht="30" customHeight="1" x14ac:dyDescent="0.35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0"/>
      <c r="L70" s="40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</row>
    <row r="71" spans="1:24" ht="30" customHeight="1" x14ac:dyDescent="0.35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0"/>
      <c r="L71" s="40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</row>
    <row r="72" spans="1:24" ht="30" customHeight="1" x14ac:dyDescent="0.35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0"/>
      <c r="L72" s="40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</row>
    <row r="73" spans="1:24" ht="30" customHeight="1" x14ac:dyDescent="0.35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0"/>
      <c r="L73" s="40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</row>
    <row r="74" spans="1:24" ht="30" customHeight="1" x14ac:dyDescent="0.35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0"/>
      <c r="L74" s="40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</row>
    <row r="75" spans="1:24" ht="30" customHeight="1" x14ac:dyDescent="0.35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0"/>
      <c r="L75" s="40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</row>
    <row r="76" spans="1:24" ht="30" customHeight="1" x14ac:dyDescent="0.35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0"/>
      <c r="L76" s="40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</row>
    <row r="77" spans="1:24" ht="30" customHeight="1" x14ac:dyDescent="0.35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0"/>
      <c r="L77" s="40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</row>
    <row r="78" spans="1:24" ht="30" customHeight="1" x14ac:dyDescent="0.35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0"/>
      <c r="L78" s="40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</row>
    <row r="79" spans="1:24" ht="30" customHeight="1" x14ac:dyDescent="0.35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0"/>
      <c r="L79" s="40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</row>
    <row r="80" spans="1:24" ht="30" customHeight="1" x14ac:dyDescent="0.35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0"/>
      <c r="L80" s="40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</row>
    <row r="81" spans="1:24" ht="30" customHeight="1" x14ac:dyDescent="0.35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0"/>
      <c r="L81" s="40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</row>
    <row r="82" spans="1:24" ht="30" customHeight="1" x14ac:dyDescent="0.35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0"/>
      <c r="L82" s="40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</row>
    <row r="83" spans="1:24" ht="30" customHeight="1" x14ac:dyDescent="0.35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0"/>
      <c r="L83" s="40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</row>
    <row r="84" spans="1:24" ht="30" customHeight="1" x14ac:dyDescent="0.35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0"/>
      <c r="L84" s="40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</row>
    <row r="85" spans="1:24" ht="30" customHeight="1" x14ac:dyDescent="0.35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0"/>
      <c r="L85" s="40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</row>
    <row r="86" spans="1:24" ht="30" customHeight="1" x14ac:dyDescent="0.35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0"/>
      <c r="L86" s="40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</row>
    <row r="87" spans="1:24" ht="30" customHeight="1" x14ac:dyDescent="0.35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0"/>
      <c r="L87" s="40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</row>
    <row r="88" spans="1:24" ht="30" customHeight="1" x14ac:dyDescent="0.35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0"/>
      <c r="L88" s="40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</row>
    <row r="89" spans="1:24" ht="30" customHeight="1" x14ac:dyDescent="0.35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0"/>
      <c r="L89" s="40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</row>
    <row r="90" spans="1:24" ht="30" customHeight="1" x14ac:dyDescent="0.35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0"/>
      <c r="L90" s="40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</row>
    <row r="91" spans="1:24" ht="30" customHeight="1" x14ac:dyDescent="0.35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0"/>
      <c r="L91" s="40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</row>
    <row r="92" spans="1:24" ht="30" customHeight="1" x14ac:dyDescent="0.35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0"/>
      <c r="L92" s="40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</row>
    <row r="93" spans="1:24" ht="30" customHeight="1" x14ac:dyDescent="0.35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0"/>
      <c r="L93" s="40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</row>
    <row r="94" spans="1:24" ht="30" customHeight="1" x14ac:dyDescent="0.35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0"/>
      <c r="L94" s="40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</row>
    <row r="95" spans="1:24" ht="30" customHeight="1" x14ac:dyDescent="0.35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0"/>
      <c r="L95" s="40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</row>
    <row r="96" spans="1:24" ht="30" customHeight="1" x14ac:dyDescent="0.35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0"/>
      <c r="L96" s="40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</row>
    <row r="97" spans="1:24" ht="30" customHeight="1" x14ac:dyDescent="0.35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0"/>
      <c r="L97" s="40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</row>
    <row r="98" spans="1:24" ht="30" customHeight="1" x14ac:dyDescent="0.35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0"/>
      <c r="L98" s="40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</row>
    <row r="99" spans="1:24" ht="30" customHeight="1" x14ac:dyDescent="0.35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0"/>
      <c r="L99" s="40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</row>
    <row r="100" spans="1:24" ht="30" customHeight="1" x14ac:dyDescent="0.35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0"/>
      <c r="L100" s="40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</row>
    <row r="101" spans="1:24" ht="30" customHeight="1" x14ac:dyDescent="0.35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0"/>
      <c r="L101" s="40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</row>
    <row r="102" spans="1:24" ht="30" customHeight="1" x14ac:dyDescent="0.35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0"/>
      <c r="L102" s="40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</row>
    <row r="103" spans="1:24" ht="30" customHeight="1" x14ac:dyDescent="0.35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0"/>
      <c r="L103" s="40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</row>
    <row r="104" spans="1:24" ht="30" customHeight="1" x14ac:dyDescent="0.35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0"/>
      <c r="L104" s="40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</row>
    <row r="105" spans="1:24" ht="30" customHeight="1" x14ac:dyDescent="0.3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0"/>
      <c r="L105" s="40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</row>
    <row r="106" spans="1:24" ht="30" customHeight="1" x14ac:dyDescent="0.3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0"/>
      <c r="L106" s="40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</row>
    <row r="107" spans="1:24" ht="30" customHeight="1" x14ac:dyDescent="0.3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0"/>
      <c r="L107" s="40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</row>
    <row r="108" spans="1:24" ht="30" customHeight="1" x14ac:dyDescent="0.3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0"/>
      <c r="L108" s="40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</row>
    <row r="109" spans="1:24" ht="30" customHeight="1" x14ac:dyDescent="0.3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0"/>
      <c r="L109" s="40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</row>
    <row r="110" spans="1:24" ht="30" customHeight="1" x14ac:dyDescent="0.3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0"/>
      <c r="L110" s="40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</row>
    <row r="111" spans="1:24" ht="30" customHeight="1" x14ac:dyDescent="0.3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0"/>
      <c r="L111" s="40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</row>
    <row r="112" spans="1:24" ht="30" customHeight="1" x14ac:dyDescent="0.3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0"/>
      <c r="L112" s="40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</row>
    <row r="113" spans="1:24" ht="30" customHeight="1" x14ac:dyDescent="0.3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0"/>
      <c r="L113" s="40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</row>
    <row r="114" spans="1:24" ht="30" customHeight="1" x14ac:dyDescent="0.3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0"/>
      <c r="L114" s="40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</row>
    <row r="115" spans="1:24" ht="30" customHeight="1" x14ac:dyDescent="0.3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0"/>
      <c r="L115" s="40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</row>
    <row r="116" spans="1:24" ht="30" customHeight="1" x14ac:dyDescent="0.3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0"/>
      <c r="L116" s="40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</row>
    <row r="117" spans="1:24" ht="30" customHeight="1" x14ac:dyDescent="0.3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0"/>
      <c r="L117" s="40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</row>
    <row r="118" spans="1:24" ht="30" customHeight="1" x14ac:dyDescent="0.3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0"/>
      <c r="L118" s="40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</row>
    <row r="119" spans="1:24" ht="30" customHeight="1" x14ac:dyDescent="0.3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0"/>
      <c r="L119" s="40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</row>
    <row r="120" spans="1:24" ht="30" customHeight="1" x14ac:dyDescent="0.3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0"/>
      <c r="L120" s="40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</row>
    <row r="121" spans="1:24" ht="30" customHeight="1" x14ac:dyDescent="0.3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0"/>
      <c r="L121" s="40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</row>
    <row r="122" spans="1:24" ht="30" customHeight="1" x14ac:dyDescent="0.3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0"/>
      <c r="L122" s="40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</row>
    <row r="123" spans="1:24" ht="30" customHeight="1" x14ac:dyDescent="0.3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0"/>
      <c r="L123" s="40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</row>
    <row r="124" spans="1:24" ht="30" customHeight="1" x14ac:dyDescent="0.3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0"/>
      <c r="L124" s="40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</row>
    <row r="125" spans="1:24" ht="30" customHeight="1" x14ac:dyDescent="0.3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0"/>
      <c r="L125" s="40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</row>
    <row r="126" spans="1:24" ht="30" customHeight="1" x14ac:dyDescent="0.3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0"/>
      <c r="L126" s="40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</row>
    <row r="127" spans="1:24" ht="30" customHeight="1" x14ac:dyDescent="0.3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0"/>
      <c r="L127" s="40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</row>
    <row r="128" spans="1:24" ht="30" customHeight="1" x14ac:dyDescent="0.3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0"/>
      <c r="L128" s="40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</row>
    <row r="129" spans="1:24" ht="30" customHeight="1" x14ac:dyDescent="0.3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0"/>
      <c r="L129" s="40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</row>
    <row r="130" spans="1:24" ht="30" customHeight="1" x14ac:dyDescent="0.3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0"/>
      <c r="L130" s="40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</row>
    <row r="131" spans="1:24" ht="30" customHeight="1" x14ac:dyDescent="0.3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0"/>
      <c r="L131" s="40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</row>
    <row r="132" spans="1:24" ht="30" customHeight="1" x14ac:dyDescent="0.3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0"/>
      <c r="L132" s="40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</row>
    <row r="133" spans="1:24" ht="30" customHeight="1" x14ac:dyDescent="0.3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0"/>
      <c r="L133" s="40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</row>
    <row r="134" spans="1:24" ht="30" customHeight="1" x14ac:dyDescent="0.3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0"/>
      <c r="L134" s="40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</row>
    <row r="135" spans="1:24" ht="30" customHeight="1" x14ac:dyDescent="0.3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0"/>
      <c r="L135" s="40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</row>
    <row r="136" spans="1:24" ht="30" customHeight="1" x14ac:dyDescent="0.3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0"/>
      <c r="L136" s="40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</row>
    <row r="137" spans="1:24" ht="30" customHeight="1" x14ac:dyDescent="0.3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0"/>
      <c r="L137" s="40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</row>
    <row r="138" spans="1:24" ht="30" customHeight="1" x14ac:dyDescent="0.3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0"/>
      <c r="L138" s="40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</row>
    <row r="139" spans="1:24" ht="30" customHeight="1" x14ac:dyDescent="0.3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0"/>
      <c r="L139" s="40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</row>
    <row r="140" spans="1:24" ht="30" customHeight="1" x14ac:dyDescent="0.3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0"/>
      <c r="L140" s="40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</row>
    <row r="141" spans="1:24" ht="30" customHeight="1" x14ac:dyDescent="0.3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0"/>
      <c r="L141" s="40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</row>
    <row r="142" spans="1:24" ht="30" customHeight="1" x14ac:dyDescent="0.3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0"/>
      <c r="L142" s="40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</row>
    <row r="143" spans="1:24" ht="30" customHeight="1" x14ac:dyDescent="0.3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0"/>
      <c r="L143" s="40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</row>
    <row r="144" spans="1:24" ht="30" customHeight="1" x14ac:dyDescent="0.3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0"/>
      <c r="L144" s="40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</row>
    <row r="145" spans="1:24" ht="30" customHeight="1" x14ac:dyDescent="0.3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0"/>
      <c r="L145" s="40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</row>
    <row r="146" spans="1:24" ht="30" customHeight="1" x14ac:dyDescent="0.3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0"/>
      <c r="L146" s="40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</row>
    <row r="147" spans="1:24" ht="30" customHeight="1" x14ac:dyDescent="0.3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0"/>
      <c r="L147" s="40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</row>
    <row r="148" spans="1:24" ht="30" customHeight="1" x14ac:dyDescent="0.3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0"/>
      <c r="L148" s="40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</row>
    <row r="149" spans="1:24" ht="30" customHeight="1" x14ac:dyDescent="0.3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0"/>
      <c r="L149" s="40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</row>
    <row r="150" spans="1:24" ht="30" customHeight="1" x14ac:dyDescent="0.3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0"/>
      <c r="L150" s="40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</row>
    <row r="151" spans="1:24" ht="30" customHeight="1" x14ac:dyDescent="0.3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0"/>
      <c r="L151" s="40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</row>
    <row r="152" spans="1:24" ht="30" customHeight="1" x14ac:dyDescent="0.3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0"/>
      <c r="L152" s="40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</row>
    <row r="153" spans="1:24" ht="30" customHeight="1" x14ac:dyDescent="0.3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0"/>
      <c r="L153" s="40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</row>
    <row r="154" spans="1:24" ht="30" customHeight="1" x14ac:dyDescent="0.3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0"/>
      <c r="L154" s="40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</row>
    <row r="155" spans="1:24" ht="30" customHeight="1" x14ac:dyDescent="0.3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0"/>
      <c r="L155" s="40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</row>
    <row r="156" spans="1:24" ht="30" customHeight="1" x14ac:dyDescent="0.3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0"/>
      <c r="L156" s="40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</row>
    <row r="157" spans="1:24" ht="30" customHeight="1" x14ac:dyDescent="0.3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0"/>
      <c r="L157" s="40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</row>
    <row r="158" spans="1:24" ht="30" customHeight="1" x14ac:dyDescent="0.3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0"/>
      <c r="L158" s="40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</row>
    <row r="159" spans="1:24" ht="30" customHeight="1" x14ac:dyDescent="0.3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0"/>
      <c r="L159" s="40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</row>
    <row r="160" spans="1:24" ht="30" customHeight="1" x14ac:dyDescent="0.3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0"/>
      <c r="L160" s="40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</row>
    <row r="161" spans="1:24" ht="30" customHeight="1" x14ac:dyDescent="0.3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0"/>
      <c r="L161" s="40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</row>
    <row r="162" spans="1:24" ht="30" customHeight="1" x14ac:dyDescent="0.3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0"/>
      <c r="L162" s="40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</row>
    <row r="163" spans="1:24" ht="30" customHeight="1" x14ac:dyDescent="0.3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0"/>
      <c r="L163" s="40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</row>
    <row r="164" spans="1:24" ht="30" customHeight="1" x14ac:dyDescent="0.3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0"/>
      <c r="L164" s="40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</row>
    <row r="165" spans="1:24" ht="30" customHeight="1" x14ac:dyDescent="0.3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0"/>
      <c r="L165" s="40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</row>
    <row r="166" spans="1:24" ht="30" customHeight="1" x14ac:dyDescent="0.3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0"/>
      <c r="L166" s="40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</row>
    <row r="167" spans="1:24" ht="30" customHeight="1" x14ac:dyDescent="0.3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0"/>
      <c r="L167" s="40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</row>
    <row r="168" spans="1:24" ht="30" customHeight="1" x14ac:dyDescent="0.3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0"/>
      <c r="L168" s="40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</row>
    <row r="169" spans="1:24" ht="30" customHeight="1" x14ac:dyDescent="0.3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0"/>
      <c r="L169" s="40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</row>
    <row r="170" spans="1:24" ht="30" customHeight="1" x14ac:dyDescent="0.3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0"/>
      <c r="L170" s="40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</row>
    <row r="171" spans="1:24" ht="30" customHeight="1" x14ac:dyDescent="0.3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0"/>
      <c r="L171" s="40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</row>
    <row r="172" spans="1:24" ht="30" customHeight="1" x14ac:dyDescent="0.3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0"/>
      <c r="L172" s="40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</row>
    <row r="173" spans="1:24" ht="30" customHeight="1" x14ac:dyDescent="0.3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0"/>
      <c r="L173" s="40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</row>
    <row r="174" spans="1:24" ht="30" customHeight="1" x14ac:dyDescent="0.3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0"/>
      <c r="L174" s="40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</row>
    <row r="175" spans="1:24" ht="30" customHeight="1" x14ac:dyDescent="0.3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0"/>
      <c r="L175" s="40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</row>
    <row r="176" spans="1:24" ht="30" customHeight="1" x14ac:dyDescent="0.3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0"/>
      <c r="L176" s="40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</row>
    <row r="177" spans="1:24" ht="30" customHeight="1" x14ac:dyDescent="0.3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0"/>
      <c r="L177" s="40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</row>
    <row r="178" spans="1:24" ht="30" customHeight="1" x14ac:dyDescent="0.3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0"/>
      <c r="L178" s="40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</row>
    <row r="179" spans="1:24" ht="30" customHeight="1" x14ac:dyDescent="0.3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0"/>
      <c r="L179" s="40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</row>
    <row r="180" spans="1:24" ht="30" customHeight="1" x14ac:dyDescent="0.3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0"/>
      <c r="L180" s="40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</row>
    <row r="181" spans="1:24" ht="30" customHeight="1" x14ac:dyDescent="0.3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0"/>
      <c r="L181" s="40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</row>
    <row r="182" spans="1:24" ht="30" customHeight="1" x14ac:dyDescent="0.3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0"/>
      <c r="L182" s="40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</row>
    <row r="183" spans="1:24" ht="30" customHeight="1" x14ac:dyDescent="0.3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0"/>
      <c r="L183" s="40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</row>
    <row r="184" spans="1:24" ht="30" customHeight="1" x14ac:dyDescent="0.3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0"/>
      <c r="L184" s="40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</row>
    <row r="185" spans="1:24" ht="30" customHeight="1" x14ac:dyDescent="0.3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0"/>
      <c r="L185" s="40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</row>
    <row r="186" spans="1:24" ht="30" customHeight="1" x14ac:dyDescent="0.3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0"/>
      <c r="L186" s="40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</row>
    <row r="187" spans="1:24" ht="30" customHeight="1" x14ac:dyDescent="0.3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0"/>
      <c r="L187" s="40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</row>
    <row r="188" spans="1:24" ht="30" customHeight="1" x14ac:dyDescent="0.3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0"/>
      <c r="L188" s="40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</row>
    <row r="189" spans="1:24" ht="30" customHeight="1" x14ac:dyDescent="0.3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0"/>
      <c r="L189" s="40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</row>
    <row r="190" spans="1:24" ht="30" customHeight="1" x14ac:dyDescent="0.3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0"/>
      <c r="L190" s="40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</row>
    <row r="191" spans="1:24" ht="30" customHeight="1" x14ac:dyDescent="0.3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0"/>
      <c r="L191" s="40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</row>
    <row r="192" spans="1:24" ht="30" customHeight="1" x14ac:dyDescent="0.3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0"/>
      <c r="L192" s="40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</row>
    <row r="193" spans="1:24" ht="30" customHeight="1" x14ac:dyDescent="0.3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0"/>
      <c r="L193" s="40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</row>
    <row r="194" spans="1:24" ht="30" customHeight="1" x14ac:dyDescent="0.3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0"/>
      <c r="L194" s="40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</row>
    <row r="195" spans="1:24" ht="30" customHeight="1" x14ac:dyDescent="0.3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0"/>
      <c r="L195" s="40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</row>
    <row r="196" spans="1:24" ht="30" customHeight="1" x14ac:dyDescent="0.3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0"/>
      <c r="L196" s="40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</row>
    <row r="197" spans="1:24" ht="30" customHeight="1" x14ac:dyDescent="0.3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0"/>
      <c r="L197" s="40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</row>
    <row r="198" spans="1:24" ht="30" customHeight="1" x14ac:dyDescent="0.3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0"/>
      <c r="L198" s="40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</row>
    <row r="199" spans="1:24" ht="30" customHeight="1" x14ac:dyDescent="0.3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0"/>
      <c r="L199" s="40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</row>
    <row r="200" spans="1:24" ht="30" customHeight="1" x14ac:dyDescent="0.3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0"/>
      <c r="L200" s="40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</row>
    <row r="201" spans="1:24" ht="30" customHeight="1" x14ac:dyDescent="0.3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0"/>
      <c r="L201" s="40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</row>
    <row r="202" spans="1:24" ht="30" customHeight="1" x14ac:dyDescent="0.3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0"/>
      <c r="L202" s="40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</row>
    <row r="203" spans="1:24" ht="30" customHeight="1" x14ac:dyDescent="0.3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0"/>
      <c r="L203" s="40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</row>
    <row r="204" spans="1:24" ht="30" customHeight="1" x14ac:dyDescent="0.3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0"/>
      <c r="L204" s="40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</row>
    <row r="205" spans="1:24" ht="30" customHeight="1" x14ac:dyDescent="0.3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0"/>
      <c r="L205" s="40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</row>
    <row r="206" spans="1:24" ht="30" customHeight="1" x14ac:dyDescent="0.3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0"/>
      <c r="L206" s="40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</row>
    <row r="207" spans="1:24" ht="30" customHeight="1" x14ac:dyDescent="0.3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0"/>
      <c r="L207" s="40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</row>
    <row r="208" spans="1:24" ht="30" customHeight="1" x14ac:dyDescent="0.3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0"/>
      <c r="L208" s="40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</row>
    <row r="209" spans="1:24" ht="30" customHeight="1" x14ac:dyDescent="0.3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0"/>
      <c r="L209" s="40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</row>
    <row r="210" spans="1:24" ht="30" customHeight="1" x14ac:dyDescent="0.3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0"/>
      <c r="L210" s="40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</row>
    <row r="211" spans="1:24" ht="30" customHeight="1" x14ac:dyDescent="0.3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0"/>
      <c r="L211" s="40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</row>
    <row r="212" spans="1:24" ht="30" customHeight="1" x14ac:dyDescent="0.3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0"/>
      <c r="L212" s="40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</row>
    <row r="213" spans="1:24" ht="30" customHeight="1" x14ac:dyDescent="0.3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0"/>
      <c r="L213" s="40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</row>
    <row r="214" spans="1:24" ht="30" customHeight="1" x14ac:dyDescent="0.3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0"/>
      <c r="L214" s="40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</row>
    <row r="215" spans="1:24" ht="30" customHeight="1" x14ac:dyDescent="0.3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0"/>
      <c r="L215" s="40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</row>
    <row r="216" spans="1:24" ht="30" customHeight="1" x14ac:dyDescent="0.3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0"/>
      <c r="L216" s="40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</row>
    <row r="217" spans="1:24" ht="30" customHeight="1" x14ac:dyDescent="0.3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0"/>
      <c r="L217" s="40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</row>
    <row r="218" spans="1:24" ht="30" customHeight="1" x14ac:dyDescent="0.3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0"/>
      <c r="L218" s="40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</row>
    <row r="219" spans="1:24" ht="30" customHeight="1" x14ac:dyDescent="0.3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0"/>
      <c r="L219" s="40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</row>
    <row r="220" spans="1:24" ht="30" customHeight="1" x14ac:dyDescent="0.3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0"/>
      <c r="L220" s="40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</row>
    <row r="221" spans="1:24" ht="30" customHeight="1" x14ac:dyDescent="0.3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0"/>
      <c r="L221" s="40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</row>
    <row r="222" spans="1:24" ht="30" customHeight="1" x14ac:dyDescent="0.3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0"/>
      <c r="L222" s="40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</row>
    <row r="223" spans="1:24" ht="30" customHeight="1" x14ac:dyDescent="0.3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0"/>
      <c r="L223" s="40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</row>
    <row r="224" spans="1:24" ht="30" customHeight="1" x14ac:dyDescent="0.3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0"/>
      <c r="L224" s="40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</row>
    <row r="225" spans="1:24" ht="30" customHeight="1" x14ac:dyDescent="0.3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0"/>
      <c r="L225" s="40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</row>
    <row r="226" spans="1:24" ht="30" customHeight="1" x14ac:dyDescent="0.3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0"/>
      <c r="L226" s="40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</row>
    <row r="227" spans="1:24" ht="30" customHeight="1" x14ac:dyDescent="0.3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0"/>
      <c r="L227" s="40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</row>
    <row r="228" spans="1:24" ht="30" customHeight="1" x14ac:dyDescent="0.3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0"/>
      <c r="L228" s="40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</row>
    <row r="229" spans="1:24" ht="30" customHeight="1" x14ac:dyDescent="0.3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0"/>
      <c r="L229" s="40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</row>
    <row r="230" spans="1:24" ht="30" customHeight="1" x14ac:dyDescent="0.3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0"/>
      <c r="L230" s="40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</row>
    <row r="231" spans="1:24" ht="30" customHeight="1" x14ac:dyDescent="0.3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0"/>
      <c r="L231" s="40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</row>
    <row r="232" spans="1:24" ht="30" customHeight="1" x14ac:dyDescent="0.3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0"/>
      <c r="L232" s="40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</row>
    <row r="233" spans="1:24" ht="30" customHeight="1" x14ac:dyDescent="0.3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0"/>
      <c r="L233" s="40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</row>
    <row r="234" spans="1:24" ht="30" customHeight="1" x14ac:dyDescent="0.3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0"/>
      <c r="L234" s="40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</row>
    <row r="235" spans="1:24" ht="30" customHeight="1" x14ac:dyDescent="0.3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0"/>
      <c r="L235" s="40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</row>
    <row r="236" spans="1:24" ht="30" customHeight="1" x14ac:dyDescent="0.3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0"/>
      <c r="L236" s="40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</row>
    <row r="237" spans="1:24" ht="30" customHeight="1" x14ac:dyDescent="0.3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0"/>
      <c r="L237" s="40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</row>
    <row r="238" spans="1:24" ht="30" customHeight="1" x14ac:dyDescent="0.3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0"/>
      <c r="L238" s="40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</row>
    <row r="239" spans="1:24" ht="30" customHeight="1" x14ac:dyDescent="0.3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0"/>
      <c r="L239" s="40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</row>
    <row r="240" spans="1:24" ht="30" customHeight="1" x14ac:dyDescent="0.3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0"/>
      <c r="L240" s="40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</row>
    <row r="241" spans="1:24" ht="30" customHeight="1" x14ac:dyDescent="0.3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0"/>
      <c r="L241" s="40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</row>
    <row r="242" spans="1:24" ht="30" customHeight="1" x14ac:dyDescent="0.3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0"/>
      <c r="L242" s="40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</row>
    <row r="243" spans="1:24" ht="30" customHeight="1" x14ac:dyDescent="0.3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0"/>
      <c r="L243" s="40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</row>
    <row r="244" spans="1:24" ht="30" customHeight="1" x14ac:dyDescent="0.3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0"/>
      <c r="L244" s="40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</row>
    <row r="245" spans="1:24" ht="30" customHeight="1" x14ac:dyDescent="0.3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0"/>
      <c r="L245" s="40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</row>
    <row r="246" spans="1:24" ht="30" customHeight="1" x14ac:dyDescent="0.3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0"/>
      <c r="L246" s="40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</row>
    <row r="247" spans="1:24" ht="30" customHeight="1" x14ac:dyDescent="0.3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0"/>
      <c r="L247" s="40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</row>
    <row r="248" spans="1:24" ht="30" customHeight="1" x14ac:dyDescent="0.3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0"/>
      <c r="L248" s="40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</row>
    <row r="249" spans="1:24" ht="30" customHeight="1" x14ac:dyDescent="0.3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0"/>
      <c r="L249" s="40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</row>
    <row r="250" spans="1:24" ht="30" customHeight="1" x14ac:dyDescent="0.3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0"/>
      <c r="L250" s="40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</row>
    <row r="251" spans="1:24" ht="30" customHeight="1" x14ac:dyDescent="0.3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0"/>
      <c r="L251" s="40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</row>
    <row r="252" spans="1:24" ht="30" customHeight="1" x14ac:dyDescent="0.3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0"/>
      <c r="L252" s="40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</row>
    <row r="253" spans="1:24" ht="30" customHeight="1" x14ac:dyDescent="0.3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0"/>
      <c r="L253" s="40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</row>
    <row r="254" spans="1:24" ht="30" customHeight="1" x14ac:dyDescent="0.3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0"/>
      <c r="L254" s="40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</row>
    <row r="255" spans="1:24" ht="30" customHeight="1" x14ac:dyDescent="0.3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0"/>
      <c r="L255" s="40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</row>
    <row r="256" spans="1:24" ht="30" customHeight="1" x14ac:dyDescent="0.3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0"/>
      <c r="L256" s="40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</row>
    <row r="257" spans="1:24" ht="30" customHeight="1" x14ac:dyDescent="0.3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0"/>
      <c r="L257" s="40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</row>
    <row r="258" spans="1:24" ht="30" customHeight="1" x14ac:dyDescent="0.3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0"/>
      <c r="L258" s="40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</row>
    <row r="259" spans="1:24" ht="30" customHeight="1" x14ac:dyDescent="0.3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0"/>
      <c r="L259" s="40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</row>
    <row r="260" spans="1:24" ht="30" customHeight="1" x14ac:dyDescent="0.3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0"/>
      <c r="L260" s="40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</row>
    <row r="261" spans="1:24" ht="30" customHeight="1" x14ac:dyDescent="0.3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0"/>
      <c r="L261" s="40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</row>
    <row r="262" spans="1:24" ht="30" customHeight="1" x14ac:dyDescent="0.3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0"/>
      <c r="L262" s="40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</row>
    <row r="263" spans="1:24" ht="30" customHeight="1" x14ac:dyDescent="0.3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0"/>
      <c r="L263" s="40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</row>
    <row r="264" spans="1:24" ht="30" customHeight="1" x14ac:dyDescent="0.3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0"/>
      <c r="L264" s="40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</row>
    <row r="265" spans="1:24" ht="30" customHeight="1" x14ac:dyDescent="0.3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0"/>
      <c r="L265" s="40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</row>
    <row r="273" s="9" customFormat="1" ht="30" customHeight="1" x14ac:dyDescent="0.35"/>
    <row r="274" s="9" customFormat="1" ht="30" customHeight="1" x14ac:dyDescent="0.35"/>
    <row r="275" s="9" customFormat="1" ht="30" customHeight="1" x14ac:dyDescent="0.35"/>
    <row r="276" s="9" customFormat="1" ht="30" customHeight="1" x14ac:dyDescent="0.35"/>
    <row r="277" s="9" customFormat="1" ht="30" customHeight="1" x14ac:dyDescent="0.35"/>
    <row r="278" s="9" customFormat="1" ht="30" customHeight="1" x14ac:dyDescent="0.35"/>
    <row r="279" s="9" customFormat="1" ht="30" customHeight="1" x14ac:dyDescent="0.35"/>
    <row r="280" s="9" customFormat="1" ht="30" customHeight="1" x14ac:dyDescent="0.35"/>
    <row r="281" s="9" customFormat="1" ht="30" customHeight="1" x14ac:dyDescent="0.35"/>
    <row r="282" s="9" customFormat="1" ht="30" customHeight="1" x14ac:dyDescent="0.35"/>
    <row r="283" s="9" customFormat="1" ht="30" customHeight="1" x14ac:dyDescent="0.35"/>
    <row r="284" s="9" customFormat="1" ht="30" customHeight="1" x14ac:dyDescent="0.35"/>
    <row r="285" s="9" customFormat="1" ht="30" customHeight="1" x14ac:dyDescent="0.35"/>
    <row r="286" s="9" customFormat="1" ht="30" customHeight="1" x14ac:dyDescent="0.35"/>
    <row r="287" s="9" customFormat="1" ht="30" customHeight="1" x14ac:dyDescent="0.35"/>
    <row r="288" s="9" customFormat="1" ht="30" customHeight="1" x14ac:dyDescent="0.35"/>
    <row r="289" s="9" customFormat="1" ht="30" customHeight="1" x14ac:dyDescent="0.35"/>
    <row r="290" s="9" customFormat="1" ht="30" customHeight="1" x14ac:dyDescent="0.35"/>
    <row r="291" s="9" customFormat="1" ht="30" customHeight="1" x14ac:dyDescent="0.35"/>
    <row r="292" s="9" customFormat="1" ht="30" customHeight="1" x14ac:dyDescent="0.35"/>
    <row r="293" s="9" customFormat="1" ht="30" customHeight="1" x14ac:dyDescent="0.35"/>
    <row r="294" s="9" customFormat="1" ht="30" customHeight="1" x14ac:dyDescent="0.35"/>
    <row r="295" s="9" customFormat="1" ht="30" customHeight="1" x14ac:dyDescent="0.35"/>
    <row r="296" s="9" customFormat="1" ht="30" customHeight="1" x14ac:dyDescent="0.35"/>
    <row r="297" s="9" customFormat="1" ht="30" customHeight="1" x14ac:dyDescent="0.35"/>
    <row r="298" s="9" customFormat="1" ht="30" customHeight="1" x14ac:dyDescent="0.35"/>
    <row r="299" s="9" customFormat="1" ht="30" customHeight="1" x14ac:dyDescent="0.35"/>
    <row r="300" s="9" customFormat="1" ht="30" customHeight="1" x14ac:dyDescent="0.35"/>
    <row r="301" s="9" customFormat="1" ht="30" customHeight="1" x14ac:dyDescent="0.35"/>
    <row r="302" s="9" customFormat="1" ht="30" customHeight="1" x14ac:dyDescent="0.35"/>
    <row r="303" s="9" customFormat="1" ht="30" customHeight="1" x14ac:dyDescent="0.35"/>
    <row r="304" s="9" customFormat="1" ht="30" customHeight="1" x14ac:dyDescent="0.35"/>
    <row r="305" s="9" customFormat="1" ht="30" customHeight="1" x14ac:dyDescent="0.35"/>
    <row r="306" s="9" customFormat="1" ht="30" customHeight="1" x14ac:dyDescent="0.35"/>
    <row r="307" s="9" customFormat="1" ht="30" customHeight="1" x14ac:dyDescent="0.35"/>
    <row r="308" s="9" customFormat="1" ht="30" customHeight="1" x14ac:dyDescent="0.35"/>
    <row r="309" s="9" customFormat="1" ht="30" customHeight="1" x14ac:dyDescent="0.35"/>
    <row r="310" s="9" customFormat="1" ht="30" customHeight="1" x14ac:dyDescent="0.35"/>
    <row r="311" s="9" customFormat="1" ht="30" customHeight="1" x14ac:dyDescent="0.35"/>
    <row r="312" s="9" customFormat="1" ht="30" customHeight="1" x14ac:dyDescent="0.35"/>
    <row r="313" s="9" customFormat="1" ht="30" customHeight="1" x14ac:dyDescent="0.35"/>
    <row r="314" s="9" customFormat="1" ht="30" customHeight="1" x14ac:dyDescent="0.35"/>
    <row r="315" s="9" customFormat="1" ht="30" customHeight="1" x14ac:dyDescent="0.35"/>
    <row r="316" s="9" customFormat="1" ht="30" customHeight="1" x14ac:dyDescent="0.35"/>
    <row r="317" s="9" customFormat="1" ht="30" customHeight="1" x14ac:dyDescent="0.35"/>
    <row r="318" s="9" customFormat="1" ht="30" customHeight="1" x14ac:dyDescent="0.35"/>
    <row r="319" s="9" customFormat="1" ht="30" customHeight="1" x14ac:dyDescent="0.35"/>
    <row r="320" s="9" customFormat="1" ht="30" customHeight="1" x14ac:dyDescent="0.35"/>
    <row r="321" s="9" customFormat="1" ht="30" customHeight="1" x14ac:dyDescent="0.35"/>
    <row r="322" s="9" customFormat="1" ht="30" customHeight="1" x14ac:dyDescent="0.35"/>
    <row r="323" s="9" customFormat="1" ht="30" customHeight="1" x14ac:dyDescent="0.35"/>
    <row r="324" s="9" customFormat="1" ht="30" customHeight="1" x14ac:dyDescent="0.35"/>
    <row r="325" s="9" customFormat="1" ht="30" customHeight="1" x14ac:dyDescent="0.35"/>
    <row r="326" s="9" customFormat="1" ht="30" customHeight="1" x14ac:dyDescent="0.35"/>
    <row r="327" s="9" customFormat="1" ht="30" customHeight="1" x14ac:dyDescent="0.35"/>
    <row r="328" s="9" customFormat="1" ht="30" customHeight="1" x14ac:dyDescent="0.35"/>
    <row r="329" s="9" customFormat="1" ht="30" customHeight="1" x14ac:dyDescent="0.35"/>
    <row r="330" s="9" customFormat="1" ht="30" customHeight="1" x14ac:dyDescent="0.35"/>
    <row r="331" s="9" customFormat="1" ht="30" customHeight="1" x14ac:dyDescent="0.35"/>
    <row r="332" s="9" customFormat="1" ht="30" customHeight="1" x14ac:dyDescent="0.35"/>
    <row r="333" s="9" customFormat="1" ht="30" customHeight="1" x14ac:dyDescent="0.35"/>
    <row r="334" s="9" customFormat="1" ht="30" customHeight="1" x14ac:dyDescent="0.35"/>
    <row r="335" s="9" customFormat="1" ht="30" customHeight="1" x14ac:dyDescent="0.35"/>
    <row r="336" s="9" customFormat="1" ht="30" customHeight="1" x14ac:dyDescent="0.35"/>
    <row r="337" s="9" customFormat="1" ht="30" customHeight="1" x14ac:dyDescent="0.35"/>
    <row r="338" s="9" customFormat="1" ht="30" customHeight="1" x14ac:dyDescent="0.35"/>
    <row r="339" s="9" customFormat="1" ht="30" customHeight="1" x14ac:dyDescent="0.35"/>
    <row r="340" s="9" customFormat="1" ht="30" customHeight="1" x14ac:dyDescent="0.35"/>
    <row r="341" s="9" customFormat="1" ht="30" customHeight="1" x14ac:dyDescent="0.35"/>
    <row r="342" s="9" customFormat="1" ht="30" customHeight="1" x14ac:dyDescent="0.35"/>
    <row r="343" s="9" customFormat="1" ht="30" customHeight="1" x14ac:dyDescent="0.35"/>
    <row r="344" s="9" customFormat="1" ht="30" customHeight="1" x14ac:dyDescent="0.35"/>
    <row r="345" s="9" customFormat="1" ht="30" customHeight="1" x14ac:dyDescent="0.35"/>
    <row r="346" s="9" customFormat="1" ht="30" customHeight="1" x14ac:dyDescent="0.35"/>
    <row r="347" s="9" customFormat="1" ht="30" customHeight="1" x14ac:dyDescent="0.35"/>
    <row r="348" s="9" customFormat="1" ht="30" customHeight="1" x14ac:dyDescent="0.35"/>
    <row r="349" s="9" customFormat="1" ht="30" customHeight="1" x14ac:dyDescent="0.35"/>
    <row r="350" s="9" customFormat="1" ht="30" customHeight="1" x14ac:dyDescent="0.35"/>
    <row r="351" s="9" customFormat="1" ht="30" customHeight="1" x14ac:dyDescent="0.35"/>
    <row r="352" s="9" customFormat="1" ht="30" customHeight="1" x14ac:dyDescent="0.35"/>
    <row r="353" s="9" customFormat="1" ht="30" customHeight="1" x14ac:dyDescent="0.35"/>
    <row r="354" s="9" customFormat="1" ht="30" customHeight="1" x14ac:dyDescent="0.35"/>
    <row r="355" s="9" customFormat="1" ht="30" customHeight="1" x14ac:dyDescent="0.35"/>
    <row r="356" s="9" customFormat="1" ht="30" customHeight="1" x14ac:dyDescent="0.35"/>
    <row r="357" s="9" customFormat="1" ht="30" customHeight="1" x14ac:dyDescent="0.35"/>
    <row r="358" s="9" customFormat="1" ht="30" customHeight="1" x14ac:dyDescent="0.35"/>
    <row r="359" s="9" customFormat="1" ht="30" customHeight="1" x14ac:dyDescent="0.35"/>
    <row r="360" s="9" customFormat="1" ht="30" customHeight="1" x14ac:dyDescent="0.35"/>
    <row r="361" s="9" customFormat="1" ht="30" customHeight="1" x14ac:dyDescent="0.35"/>
    <row r="362" s="9" customFormat="1" ht="30" customHeight="1" x14ac:dyDescent="0.35"/>
    <row r="363" s="9" customFormat="1" ht="30" customHeight="1" x14ac:dyDescent="0.35"/>
    <row r="364" s="9" customFormat="1" ht="30" customHeight="1" x14ac:dyDescent="0.35"/>
    <row r="365" s="9" customFormat="1" ht="30" customHeight="1" x14ac:dyDescent="0.35"/>
    <row r="366" s="9" customFormat="1" ht="30" customHeight="1" x14ac:dyDescent="0.35"/>
    <row r="367" s="9" customFormat="1" ht="30" customHeight="1" x14ac:dyDescent="0.35"/>
    <row r="368" s="9" customFormat="1" ht="30" customHeight="1" x14ac:dyDescent="0.35"/>
    <row r="369" s="9" customFormat="1" ht="30" customHeight="1" x14ac:dyDescent="0.35"/>
    <row r="370" s="9" customFormat="1" ht="30" customHeight="1" x14ac:dyDescent="0.35"/>
    <row r="371" s="9" customFormat="1" ht="30" customHeight="1" x14ac:dyDescent="0.35"/>
    <row r="372" s="9" customFormat="1" ht="30" customHeight="1" x14ac:dyDescent="0.35"/>
    <row r="373" s="9" customFormat="1" ht="30" customHeight="1" x14ac:dyDescent="0.35"/>
    <row r="374" s="9" customFormat="1" ht="30" customHeight="1" x14ac:dyDescent="0.35"/>
    <row r="375" s="9" customFormat="1" ht="30" customHeight="1" x14ac:dyDescent="0.35"/>
    <row r="376" s="9" customFormat="1" ht="30" customHeight="1" x14ac:dyDescent="0.35"/>
    <row r="377" s="9" customFormat="1" ht="30" customHeight="1" x14ac:dyDescent="0.35"/>
    <row r="378" s="9" customFormat="1" ht="30" customHeight="1" x14ac:dyDescent="0.35"/>
    <row r="379" s="9" customFormat="1" ht="30" customHeight="1" x14ac:dyDescent="0.35"/>
    <row r="380" s="9" customFormat="1" ht="30" customHeight="1" x14ac:dyDescent="0.35"/>
    <row r="381" s="9" customFormat="1" ht="30" customHeight="1" x14ac:dyDescent="0.35"/>
    <row r="382" s="9" customFormat="1" ht="30" customHeight="1" x14ac:dyDescent="0.35"/>
    <row r="383" s="9" customFormat="1" ht="30" customHeight="1" x14ac:dyDescent="0.35"/>
    <row r="384" s="9" customFormat="1" ht="30" customHeight="1" x14ac:dyDescent="0.35"/>
    <row r="385" s="9" customFormat="1" ht="30" customHeight="1" x14ac:dyDescent="0.35"/>
    <row r="386" s="9" customFormat="1" ht="30" customHeight="1" x14ac:dyDescent="0.35"/>
    <row r="387" s="9" customFormat="1" ht="30" customHeight="1" x14ac:dyDescent="0.35"/>
    <row r="388" s="9" customFormat="1" ht="30" customHeight="1" x14ac:dyDescent="0.35"/>
    <row r="389" s="9" customFormat="1" ht="30" customHeight="1" x14ac:dyDescent="0.35"/>
    <row r="390" s="9" customFormat="1" ht="30" customHeight="1" x14ac:dyDescent="0.35"/>
    <row r="391" s="9" customFormat="1" ht="30" customHeight="1" x14ac:dyDescent="0.35"/>
    <row r="392" s="9" customFormat="1" ht="30" customHeight="1" x14ac:dyDescent="0.35"/>
    <row r="393" s="9" customFormat="1" ht="30" customHeight="1" x14ac:dyDescent="0.35"/>
    <row r="394" s="9" customFormat="1" ht="30" customHeight="1" x14ac:dyDescent="0.35"/>
    <row r="395" s="9" customFormat="1" ht="30" customHeight="1" x14ac:dyDescent="0.35"/>
    <row r="396" s="9" customFormat="1" ht="30" customHeight="1" x14ac:dyDescent="0.35"/>
    <row r="397" s="9" customFormat="1" ht="30" customHeight="1" x14ac:dyDescent="0.35"/>
    <row r="398" s="9" customFormat="1" ht="30" customHeight="1" x14ac:dyDescent="0.35"/>
    <row r="399" s="9" customFormat="1" ht="30" customHeight="1" x14ac:dyDescent="0.35"/>
    <row r="400" s="9" customFormat="1" ht="30" customHeight="1" x14ac:dyDescent="0.35"/>
    <row r="401" s="9" customFormat="1" ht="30" customHeight="1" x14ac:dyDescent="0.35"/>
    <row r="402" s="9" customFormat="1" ht="30" customHeight="1" x14ac:dyDescent="0.35"/>
    <row r="403" s="9" customFormat="1" ht="30" customHeight="1" x14ac:dyDescent="0.35"/>
    <row r="404" s="9" customFormat="1" ht="30" customHeight="1" x14ac:dyDescent="0.35"/>
    <row r="405" s="9" customFormat="1" ht="30" customHeight="1" x14ac:dyDescent="0.35"/>
    <row r="406" s="9" customFormat="1" ht="30" customHeight="1" x14ac:dyDescent="0.35"/>
    <row r="407" s="9" customFormat="1" ht="30" customHeight="1" x14ac:dyDescent="0.35"/>
    <row r="408" s="9" customFormat="1" ht="30" customHeight="1" x14ac:dyDescent="0.35"/>
    <row r="409" s="9" customFormat="1" ht="30" customHeight="1" x14ac:dyDescent="0.35"/>
    <row r="410" s="9" customFormat="1" ht="30" customHeight="1" x14ac:dyDescent="0.35"/>
    <row r="411" s="9" customFormat="1" ht="30" customHeight="1" x14ac:dyDescent="0.35"/>
    <row r="412" s="9" customFormat="1" ht="30" customHeight="1" x14ac:dyDescent="0.35"/>
    <row r="413" s="9" customFormat="1" ht="30" customHeight="1" x14ac:dyDescent="0.35"/>
    <row r="414" s="9" customFormat="1" ht="30" customHeight="1" x14ac:dyDescent="0.35"/>
    <row r="415" s="9" customFormat="1" ht="30" customHeight="1" x14ac:dyDescent="0.35"/>
    <row r="416" s="9" customFormat="1" ht="30" customHeight="1" x14ac:dyDescent="0.35"/>
    <row r="417" s="9" customFormat="1" ht="30" customHeight="1" x14ac:dyDescent="0.35"/>
    <row r="418" s="9" customFormat="1" ht="30" customHeight="1" x14ac:dyDescent="0.35"/>
    <row r="419" s="9" customFormat="1" ht="30" customHeight="1" x14ac:dyDescent="0.35"/>
    <row r="420" s="9" customFormat="1" ht="30" customHeight="1" x14ac:dyDescent="0.35"/>
    <row r="421" s="9" customFormat="1" ht="30" customHeight="1" x14ac:dyDescent="0.35"/>
    <row r="422" s="9" customFormat="1" ht="30" customHeight="1" x14ac:dyDescent="0.35"/>
    <row r="423" s="9" customFormat="1" ht="30" customHeight="1" x14ac:dyDescent="0.35"/>
    <row r="424" s="9" customFormat="1" ht="30" customHeight="1" x14ac:dyDescent="0.35"/>
    <row r="425" s="9" customFormat="1" ht="30" customHeight="1" x14ac:dyDescent="0.35"/>
    <row r="426" s="9" customFormat="1" ht="30" customHeight="1" x14ac:dyDescent="0.35"/>
    <row r="427" s="9" customFormat="1" ht="30" customHeight="1" x14ac:dyDescent="0.35"/>
    <row r="428" s="9" customFormat="1" ht="30" customHeight="1" x14ac:dyDescent="0.35"/>
    <row r="429" s="9" customFormat="1" ht="30" customHeight="1" x14ac:dyDescent="0.35"/>
    <row r="430" s="9" customFormat="1" ht="30" customHeight="1" x14ac:dyDescent="0.35"/>
    <row r="431" s="9" customFormat="1" ht="30" customHeight="1" x14ac:dyDescent="0.35"/>
    <row r="432" s="9" customFormat="1" ht="30" customHeight="1" x14ac:dyDescent="0.35"/>
    <row r="433" s="9" customFormat="1" ht="30" customHeight="1" x14ac:dyDescent="0.35"/>
    <row r="434" s="9" customFormat="1" ht="30" customHeight="1" x14ac:dyDescent="0.35"/>
    <row r="435" s="9" customFormat="1" ht="30" customHeight="1" x14ac:dyDescent="0.35"/>
    <row r="436" s="9" customFormat="1" ht="30" customHeight="1" x14ac:dyDescent="0.35"/>
    <row r="437" s="9" customFormat="1" ht="30" customHeight="1" x14ac:dyDescent="0.35"/>
    <row r="438" s="9" customFormat="1" ht="30" customHeight="1" x14ac:dyDescent="0.35"/>
    <row r="439" s="9" customFormat="1" ht="30" customHeight="1" x14ac:dyDescent="0.35"/>
    <row r="440" s="9" customFormat="1" ht="30" customHeight="1" x14ac:dyDescent="0.35"/>
    <row r="441" s="9" customFormat="1" ht="30" customHeight="1" x14ac:dyDescent="0.35"/>
    <row r="442" s="9" customFormat="1" ht="30" customHeight="1" x14ac:dyDescent="0.35"/>
    <row r="443" s="9" customFormat="1" ht="30" customHeight="1" x14ac:dyDescent="0.35"/>
    <row r="444" s="9" customFormat="1" ht="30" customHeight="1" x14ac:dyDescent="0.35"/>
    <row r="445" s="9" customFormat="1" ht="30" customHeight="1" x14ac:dyDescent="0.35"/>
    <row r="446" s="9" customFormat="1" ht="30" customHeight="1" x14ac:dyDescent="0.35"/>
    <row r="447" s="9" customFormat="1" ht="30" customHeight="1" x14ac:dyDescent="0.35"/>
    <row r="448" s="9" customFormat="1" ht="30" customHeight="1" x14ac:dyDescent="0.35"/>
    <row r="449" s="9" customFormat="1" ht="30" customHeight="1" x14ac:dyDescent="0.35"/>
    <row r="450" s="9" customFormat="1" ht="30" customHeight="1" x14ac:dyDescent="0.35"/>
    <row r="451" s="9" customFormat="1" ht="30" customHeight="1" x14ac:dyDescent="0.35"/>
    <row r="452" s="9" customFormat="1" ht="30" customHeight="1" x14ac:dyDescent="0.35"/>
    <row r="453" s="9" customFormat="1" ht="30" customHeight="1" x14ac:dyDescent="0.35"/>
    <row r="454" s="9" customFormat="1" ht="30" customHeight="1" x14ac:dyDescent="0.35"/>
    <row r="455" s="9" customFormat="1" ht="30" customHeight="1" x14ac:dyDescent="0.35"/>
    <row r="456" s="9" customFormat="1" ht="30" customHeight="1" x14ac:dyDescent="0.35"/>
    <row r="457" s="9" customFormat="1" ht="30" customHeight="1" x14ac:dyDescent="0.35"/>
    <row r="458" s="9" customFormat="1" ht="30" customHeight="1" x14ac:dyDescent="0.35"/>
    <row r="459" s="9" customFormat="1" ht="30" customHeight="1" x14ac:dyDescent="0.35"/>
    <row r="460" s="9" customFormat="1" ht="30" customHeight="1" x14ac:dyDescent="0.35"/>
    <row r="461" s="9" customFormat="1" ht="30" customHeight="1" x14ac:dyDescent="0.35"/>
    <row r="462" s="9" customFormat="1" ht="30" customHeight="1" x14ac:dyDescent="0.35"/>
    <row r="463" s="9" customFormat="1" ht="30" customHeight="1" x14ac:dyDescent="0.35"/>
    <row r="464" s="9" customFormat="1" ht="30" customHeight="1" x14ac:dyDescent="0.35"/>
    <row r="465" s="9" customFormat="1" ht="30" customHeight="1" x14ac:dyDescent="0.35"/>
    <row r="466" s="9" customFormat="1" ht="30" customHeight="1" x14ac:dyDescent="0.35"/>
    <row r="467" s="9" customFormat="1" ht="30" customHeight="1" x14ac:dyDescent="0.35"/>
    <row r="468" s="9" customFormat="1" ht="30" customHeight="1" x14ac:dyDescent="0.35"/>
    <row r="469" s="9" customFormat="1" ht="30" customHeight="1" x14ac:dyDescent="0.35"/>
    <row r="470" s="9" customFormat="1" ht="30" customHeight="1" x14ac:dyDescent="0.35"/>
    <row r="471" s="9" customFormat="1" ht="30" customHeight="1" x14ac:dyDescent="0.35"/>
    <row r="472" s="9" customFormat="1" ht="30" customHeight="1" x14ac:dyDescent="0.35"/>
    <row r="473" s="9" customFormat="1" ht="30" customHeight="1" x14ac:dyDescent="0.35"/>
    <row r="474" s="9" customFormat="1" ht="30" customHeight="1" x14ac:dyDescent="0.35"/>
    <row r="475" s="9" customFormat="1" ht="30" customHeight="1" x14ac:dyDescent="0.35"/>
    <row r="476" s="9" customFormat="1" ht="30" customHeight="1" x14ac:dyDescent="0.35"/>
    <row r="477" s="9" customFormat="1" ht="30" customHeight="1" x14ac:dyDescent="0.35"/>
    <row r="478" s="9" customFormat="1" ht="30" customHeight="1" x14ac:dyDescent="0.35"/>
    <row r="479" s="9" customFormat="1" ht="30" customHeight="1" x14ac:dyDescent="0.35"/>
    <row r="480" s="9" customFormat="1" ht="30" customHeight="1" x14ac:dyDescent="0.35"/>
    <row r="481" s="9" customFormat="1" ht="30" customHeight="1" x14ac:dyDescent="0.35"/>
    <row r="482" s="9" customFormat="1" ht="30" customHeight="1" x14ac:dyDescent="0.35"/>
    <row r="483" s="9" customFormat="1" ht="30" customHeight="1" x14ac:dyDescent="0.35"/>
    <row r="484" s="9" customFormat="1" ht="30" customHeight="1" x14ac:dyDescent="0.35"/>
    <row r="485" s="9" customFormat="1" ht="30" customHeight="1" x14ac:dyDescent="0.35"/>
    <row r="486" s="9" customFormat="1" ht="30" customHeight="1" x14ac:dyDescent="0.35"/>
    <row r="487" s="9" customFormat="1" ht="30" customHeight="1" x14ac:dyDescent="0.35"/>
    <row r="488" s="9" customFormat="1" ht="30" customHeight="1" x14ac:dyDescent="0.35"/>
    <row r="489" s="9" customFormat="1" ht="30" customHeight="1" x14ac:dyDescent="0.35"/>
    <row r="490" s="9" customFormat="1" ht="30" customHeight="1" x14ac:dyDescent="0.35"/>
    <row r="491" s="9" customFormat="1" ht="30" customHeight="1" x14ac:dyDescent="0.35"/>
    <row r="492" s="9" customFormat="1" ht="30" customHeight="1" x14ac:dyDescent="0.35"/>
    <row r="493" s="9" customFormat="1" ht="30" customHeight="1" x14ac:dyDescent="0.35"/>
    <row r="494" s="9" customFormat="1" ht="30" customHeight="1" x14ac:dyDescent="0.35"/>
    <row r="495" s="9" customFormat="1" ht="30" customHeight="1" x14ac:dyDescent="0.35"/>
    <row r="496" s="9" customFormat="1" ht="30" customHeight="1" x14ac:dyDescent="0.35"/>
    <row r="497" s="9" customFormat="1" ht="30" customHeight="1" x14ac:dyDescent="0.35"/>
    <row r="498" s="9" customFormat="1" ht="30" customHeight="1" x14ac:dyDescent="0.35"/>
    <row r="499" s="9" customFormat="1" ht="30" customHeight="1" x14ac:dyDescent="0.35"/>
    <row r="500" s="9" customFormat="1" ht="30" customHeight="1" x14ac:dyDescent="0.35"/>
    <row r="501" s="9" customFormat="1" ht="30" customHeight="1" x14ac:dyDescent="0.35"/>
    <row r="502" s="9" customFormat="1" ht="30" customHeight="1" x14ac:dyDescent="0.35"/>
    <row r="503" s="9" customFormat="1" ht="30" customHeight="1" x14ac:dyDescent="0.35"/>
    <row r="504" s="9" customFormat="1" ht="30" customHeight="1" x14ac:dyDescent="0.35"/>
    <row r="505" s="9" customFormat="1" ht="30" customHeight="1" x14ac:dyDescent="0.35"/>
    <row r="506" s="9" customFormat="1" ht="30" customHeight="1" x14ac:dyDescent="0.35"/>
    <row r="507" s="9" customFormat="1" ht="30" customHeight="1" x14ac:dyDescent="0.35"/>
    <row r="508" s="9" customFormat="1" ht="30" customHeight="1" x14ac:dyDescent="0.35"/>
    <row r="509" s="9" customFormat="1" ht="30" customHeight="1" x14ac:dyDescent="0.35"/>
    <row r="510" s="9" customFormat="1" ht="30" customHeight="1" x14ac:dyDescent="0.35"/>
    <row r="511" s="9" customFormat="1" ht="30" customHeight="1" x14ac:dyDescent="0.35"/>
    <row r="512" s="9" customFormat="1" ht="30" customHeight="1" x14ac:dyDescent="0.35"/>
    <row r="513" s="9" customFormat="1" ht="30" customHeight="1" x14ac:dyDescent="0.35"/>
    <row r="514" s="9" customFormat="1" ht="30" customHeight="1" x14ac:dyDescent="0.35"/>
    <row r="515" s="9" customFormat="1" ht="30" customHeight="1" x14ac:dyDescent="0.35"/>
    <row r="516" s="9" customFormat="1" ht="30" customHeight="1" x14ac:dyDescent="0.35"/>
    <row r="517" s="9" customFormat="1" ht="30" customHeight="1" x14ac:dyDescent="0.35"/>
    <row r="518" s="9" customFormat="1" ht="30" customHeight="1" x14ac:dyDescent="0.35"/>
    <row r="519" s="9" customFormat="1" ht="30" customHeight="1" x14ac:dyDescent="0.35"/>
    <row r="520" s="9" customFormat="1" ht="30" customHeight="1" x14ac:dyDescent="0.35"/>
    <row r="521" s="9" customFormat="1" ht="30" customHeight="1" x14ac:dyDescent="0.35"/>
    <row r="522" s="9" customFormat="1" ht="30" customHeight="1" x14ac:dyDescent="0.35"/>
    <row r="523" s="9" customFormat="1" ht="30" customHeight="1" x14ac:dyDescent="0.35"/>
    <row r="524" s="9" customFormat="1" ht="30" customHeight="1" x14ac:dyDescent="0.35"/>
    <row r="525" s="9" customFormat="1" ht="30" customHeight="1" x14ac:dyDescent="0.35"/>
    <row r="526" s="9" customFormat="1" ht="30" customHeight="1" x14ac:dyDescent="0.35"/>
    <row r="527" s="9" customFormat="1" ht="30" customHeight="1" x14ac:dyDescent="0.35"/>
    <row r="528" s="9" customFormat="1" ht="30" customHeight="1" x14ac:dyDescent="0.35"/>
    <row r="529" s="9" customFormat="1" ht="30" customHeight="1" x14ac:dyDescent="0.35"/>
    <row r="530" s="9" customFormat="1" ht="30" customHeight="1" x14ac:dyDescent="0.35"/>
    <row r="531" s="9" customFormat="1" ht="30" customHeight="1" x14ac:dyDescent="0.35"/>
    <row r="532" s="9" customFormat="1" ht="30" customHeight="1" x14ac:dyDescent="0.35"/>
    <row r="533" s="9" customFormat="1" ht="30" customHeight="1" x14ac:dyDescent="0.35"/>
    <row r="534" s="9" customFormat="1" ht="30" customHeight="1" x14ac:dyDescent="0.35"/>
    <row r="535" s="9" customFormat="1" ht="30" customHeight="1" x14ac:dyDescent="0.35"/>
    <row r="536" s="9" customFormat="1" ht="30" customHeight="1" x14ac:dyDescent="0.35"/>
    <row r="537" s="9" customFormat="1" ht="30" customHeight="1" x14ac:dyDescent="0.35"/>
    <row r="538" s="9" customFormat="1" ht="30" customHeight="1" x14ac:dyDescent="0.35"/>
    <row r="539" s="9" customFormat="1" ht="30" customHeight="1" x14ac:dyDescent="0.35"/>
    <row r="540" s="9" customFormat="1" ht="30" customHeight="1" x14ac:dyDescent="0.35"/>
    <row r="541" s="9" customFormat="1" ht="30" customHeight="1" x14ac:dyDescent="0.35"/>
    <row r="542" s="9" customFormat="1" ht="30" customHeight="1" x14ac:dyDescent="0.35"/>
    <row r="543" s="9" customFormat="1" ht="30" customHeight="1" x14ac:dyDescent="0.35"/>
    <row r="544" s="9" customFormat="1" ht="30" customHeight="1" x14ac:dyDescent="0.35"/>
    <row r="545" s="9" customFormat="1" ht="30" customHeight="1" x14ac:dyDescent="0.35"/>
    <row r="546" s="9" customFormat="1" ht="30" customHeight="1" x14ac:dyDescent="0.35"/>
    <row r="547" s="9" customFormat="1" ht="30" customHeight="1" x14ac:dyDescent="0.35"/>
    <row r="548" s="9" customFormat="1" ht="30" customHeight="1" x14ac:dyDescent="0.35"/>
    <row r="549" s="9" customFormat="1" ht="30" customHeight="1" x14ac:dyDescent="0.35"/>
    <row r="550" s="9" customFormat="1" ht="30" customHeight="1" x14ac:dyDescent="0.35"/>
    <row r="551" s="9" customFormat="1" ht="30" customHeight="1" x14ac:dyDescent="0.35"/>
    <row r="552" s="9" customFormat="1" ht="30" customHeight="1" x14ac:dyDescent="0.35"/>
    <row r="553" s="9" customFormat="1" ht="30" customHeight="1" x14ac:dyDescent="0.35"/>
    <row r="554" s="9" customFormat="1" ht="30" customHeight="1" x14ac:dyDescent="0.35"/>
    <row r="555" s="9" customFormat="1" ht="30" customHeight="1" x14ac:dyDescent="0.35"/>
    <row r="556" s="9" customFormat="1" ht="30" customHeight="1" x14ac:dyDescent="0.35"/>
    <row r="557" s="9" customFormat="1" ht="30" customHeight="1" x14ac:dyDescent="0.35"/>
    <row r="558" s="9" customFormat="1" ht="30" customHeight="1" x14ac:dyDescent="0.35"/>
    <row r="559" s="9" customFormat="1" ht="30" customHeight="1" x14ac:dyDescent="0.35"/>
    <row r="560" s="9" customFormat="1" ht="30" customHeight="1" x14ac:dyDescent="0.35"/>
    <row r="561" s="9" customFormat="1" ht="30" customHeight="1" x14ac:dyDescent="0.35"/>
    <row r="562" s="9" customFormat="1" ht="30" customHeight="1" x14ac:dyDescent="0.35"/>
    <row r="563" s="9" customFormat="1" ht="30" customHeight="1" x14ac:dyDescent="0.35"/>
    <row r="564" s="9" customFormat="1" ht="30" customHeight="1" x14ac:dyDescent="0.35"/>
    <row r="565" s="9" customFormat="1" ht="30" customHeight="1" x14ac:dyDescent="0.35"/>
    <row r="566" s="9" customFormat="1" ht="30" customHeight="1" x14ac:dyDescent="0.35"/>
    <row r="567" s="9" customFormat="1" ht="30" customHeight="1" x14ac:dyDescent="0.35"/>
    <row r="568" s="9" customFormat="1" ht="30" customHeight="1" x14ac:dyDescent="0.35"/>
    <row r="569" s="9" customFormat="1" ht="30" customHeight="1" x14ac:dyDescent="0.35"/>
    <row r="570" s="9" customFormat="1" ht="30" customHeight="1" x14ac:dyDescent="0.35"/>
    <row r="571" s="9" customFormat="1" ht="30" customHeight="1" x14ac:dyDescent="0.35"/>
    <row r="572" s="9" customFormat="1" ht="30" customHeight="1" x14ac:dyDescent="0.35"/>
    <row r="573" s="9" customFormat="1" ht="30" customHeight="1" x14ac:dyDescent="0.35"/>
    <row r="574" s="9" customFormat="1" ht="30" customHeight="1" x14ac:dyDescent="0.35"/>
    <row r="575" s="9" customFormat="1" ht="30" customHeight="1" x14ac:dyDescent="0.35"/>
    <row r="576" s="9" customFormat="1" ht="30" customHeight="1" x14ac:dyDescent="0.35"/>
    <row r="577" s="9" customFormat="1" ht="30" customHeight="1" x14ac:dyDescent="0.35"/>
    <row r="578" s="9" customFormat="1" ht="30" customHeight="1" x14ac:dyDescent="0.35"/>
    <row r="579" s="9" customFormat="1" ht="30" customHeight="1" x14ac:dyDescent="0.35"/>
    <row r="580" s="9" customFormat="1" ht="30" customHeight="1" x14ac:dyDescent="0.35"/>
    <row r="581" s="9" customFormat="1" ht="30" customHeight="1" x14ac:dyDescent="0.35"/>
    <row r="582" s="9" customFormat="1" ht="30" customHeight="1" x14ac:dyDescent="0.35"/>
    <row r="583" s="9" customFormat="1" ht="30" customHeight="1" x14ac:dyDescent="0.35"/>
    <row r="584" s="9" customFormat="1" ht="30" customHeight="1" x14ac:dyDescent="0.35"/>
    <row r="585" s="9" customFormat="1" ht="30" customHeight="1" x14ac:dyDescent="0.35"/>
    <row r="586" s="9" customFormat="1" ht="30" customHeight="1" x14ac:dyDescent="0.35"/>
    <row r="587" s="9" customFormat="1" ht="30" customHeight="1" x14ac:dyDescent="0.35"/>
    <row r="588" s="9" customFormat="1" ht="30" customHeight="1" x14ac:dyDescent="0.35"/>
    <row r="589" s="9" customFormat="1" ht="30" customHeight="1" x14ac:dyDescent="0.35"/>
    <row r="590" s="9" customFormat="1" ht="30" customHeight="1" x14ac:dyDescent="0.35"/>
    <row r="591" s="9" customFormat="1" ht="30" customHeight="1" x14ac:dyDescent="0.35"/>
    <row r="592" s="9" customFormat="1" ht="30" customHeight="1" x14ac:dyDescent="0.35"/>
    <row r="593" s="9" customFormat="1" ht="30" customHeight="1" x14ac:dyDescent="0.35"/>
    <row r="594" s="9" customFormat="1" ht="30" customHeight="1" x14ac:dyDescent="0.35"/>
    <row r="595" s="9" customFormat="1" ht="30" customHeight="1" x14ac:dyDescent="0.35"/>
    <row r="596" s="9" customFormat="1" ht="30" customHeight="1" x14ac:dyDescent="0.35"/>
    <row r="597" s="9" customFormat="1" ht="30" customHeight="1" x14ac:dyDescent="0.35"/>
    <row r="598" s="9" customFormat="1" ht="30" customHeight="1" x14ac:dyDescent="0.35"/>
    <row r="599" s="9" customFormat="1" ht="30" customHeight="1" x14ac:dyDescent="0.35"/>
    <row r="600" s="9" customFormat="1" ht="30" customHeight="1" x14ac:dyDescent="0.35"/>
    <row r="601" s="9" customFormat="1" ht="30" customHeight="1" x14ac:dyDescent="0.35"/>
    <row r="602" s="9" customFormat="1" ht="30" customHeight="1" x14ac:dyDescent="0.35"/>
    <row r="603" s="9" customFormat="1" ht="30" customHeight="1" x14ac:dyDescent="0.35"/>
    <row r="604" s="9" customFormat="1" ht="30" customHeight="1" x14ac:dyDescent="0.35"/>
    <row r="605" s="9" customFormat="1" ht="30" customHeight="1" x14ac:dyDescent="0.35"/>
    <row r="606" s="9" customFormat="1" ht="30" customHeight="1" x14ac:dyDescent="0.35"/>
    <row r="607" s="9" customFormat="1" ht="30" customHeight="1" x14ac:dyDescent="0.35"/>
    <row r="608" s="9" customFormat="1" ht="30" customHeight="1" x14ac:dyDescent="0.35"/>
    <row r="609" s="9" customFormat="1" ht="30" customHeight="1" x14ac:dyDescent="0.35"/>
    <row r="610" s="9" customFormat="1" ht="30" customHeight="1" x14ac:dyDescent="0.35"/>
    <row r="611" s="9" customFormat="1" ht="30" customHeight="1" x14ac:dyDescent="0.35"/>
    <row r="612" s="9" customFormat="1" ht="30" customHeight="1" x14ac:dyDescent="0.35"/>
    <row r="613" s="9" customFormat="1" ht="30" customHeight="1" x14ac:dyDescent="0.35"/>
    <row r="614" s="9" customFormat="1" ht="30" customHeight="1" x14ac:dyDescent="0.35"/>
    <row r="615" s="9" customFormat="1" ht="30" customHeight="1" x14ac:dyDescent="0.35"/>
    <row r="616" s="9" customFormat="1" ht="30" customHeight="1" x14ac:dyDescent="0.35"/>
    <row r="617" s="9" customFormat="1" ht="30" customHeight="1" x14ac:dyDescent="0.35"/>
    <row r="618" s="9" customFormat="1" ht="30" customHeight="1" x14ac:dyDescent="0.35"/>
    <row r="619" s="9" customFormat="1" ht="30" customHeight="1" x14ac:dyDescent="0.35"/>
    <row r="620" s="9" customFormat="1" ht="30" customHeight="1" x14ac:dyDescent="0.35"/>
    <row r="621" s="9" customFormat="1" ht="30" customHeight="1" x14ac:dyDescent="0.35"/>
    <row r="622" s="9" customFormat="1" ht="30" customHeight="1" x14ac:dyDescent="0.35"/>
    <row r="623" s="9" customFormat="1" ht="30" customHeight="1" x14ac:dyDescent="0.35"/>
    <row r="624" s="9" customFormat="1" ht="30" customHeight="1" x14ac:dyDescent="0.35"/>
    <row r="625" s="9" customFormat="1" ht="30" customHeight="1" x14ac:dyDescent="0.35"/>
    <row r="626" s="9" customFormat="1" ht="30" customHeight="1" x14ac:dyDescent="0.35"/>
    <row r="627" s="9" customFormat="1" ht="30" customHeight="1" x14ac:dyDescent="0.35"/>
    <row r="628" s="9" customFormat="1" ht="30" customHeight="1" x14ac:dyDescent="0.35"/>
    <row r="629" s="9" customFormat="1" ht="30" customHeight="1" x14ac:dyDescent="0.35"/>
    <row r="630" s="9" customFormat="1" ht="30" customHeight="1" x14ac:dyDescent="0.35"/>
    <row r="631" s="9" customFormat="1" ht="30" customHeight="1" x14ac:dyDescent="0.35"/>
    <row r="632" s="9" customFormat="1" ht="30" customHeight="1" x14ac:dyDescent="0.35"/>
    <row r="633" s="9" customFormat="1" ht="30" customHeight="1" x14ac:dyDescent="0.35"/>
    <row r="634" s="9" customFormat="1" ht="30" customHeight="1" x14ac:dyDescent="0.35"/>
    <row r="635" s="9" customFormat="1" ht="30" customHeight="1" x14ac:dyDescent="0.35"/>
    <row r="636" s="9" customFormat="1" ht="30" customHeight="1" x14ac:dyDescent="0.35"/>
    <row r="637" s="9" customFormat="1" ht="30" customHeight="1" x14ac:dyDescent="0.35"/>
    <row r="638" s="9" customFormat="1" ht="30" customHeight="1" x14ac:dyDescent="0.35"/>
    <row r="639" s="9" customFormat="1" ht="30" customHeight="1" x14ac:dyDescent="0.35"/>
    <row r="640" s="9" customFormat="1" ht="30" customHeight="1" x14ac:dyDescent="0.35"/>
    <row r="641" s="9" customFormat="1" ht="30" customHeight="1" x14ac:dyDescent="0.35"/>
    <row r="642" s="9" customFormat="1" ht="30" customHeight="1" x14ac:dyDescent="0.35"/>
    <row r="643" s="9" customFormat="1" ht="30" customHeight="1" x14ac:dyDescent="0.35"/>
    <row r="644" s="9" customFormat="1" ht="30" customHeight="1" x14ac:dyDescent="0.35"/>
    <row r="645" s="9" customFormat="1" ht="30" customHeight="1" x14ac:dyDescent="0.35"/>
    <row r="646" s="9" customFormat="1" ht="30" customHeight="1" x14ac:dyDescent="0.35"/>
    <row r="647" s="9" customFormat="1" ht="30" customHeight="1" x14ac:dyDescent="0.35"/>
    <row r="648" s="9" customFormat="1" ht="30" customHeight="1" x14ac:dyDescent="0.35"/>
    <row r="649" s="9" customFormat="1" ht="30" customHeight="1" x14ac:dyDescent="0.35"/>
    <row r="650" s="9" customFormat="1" ht="30" customHeight="1" x14ac:dyDescent="0.35"/>
    <row r="651" s="9" customFormat="1" ht="30" customHeight="1" x14ac:dyDescent="0.35"/>
    <row r="652" s="9" customFormat="1" ht="30" customHeight="1" x14ac:dyDescent="0.35"/>
    <row r="653" s="9" customFormat="1" ht="30" customHeight="1" x14ac:dyDescent="0.35"/>
    <row r="654" s="9" customFormat="1" ht="30" customHeight="1" x14ac:dyDescent="0.35"/>
    <row r="655" s="9" customFormat="1" ht="30" customHeight="1" x14ac:dyDescent="0.35"/>
    <row r="656" s="9" customFormat="1" ht="30" customHeight="1" x14ac:dyDescent="0.35"/>
    <row r="657" s="9" customFormat="1" ht="30" customHeight="1" x14ac:dyDescent="0.35"/>
    <row r="658" s="9" customFormat="1" ht="30" customHeight="1" x14ac:dyDescent="0.35"/>
    <row r="659" s="9" customFormat="1" ht="30" customHeight="1" x14ac:dyDescent="0.35"/>
    <row r="660" s="9" customFormat="1" ht="30" customHeight="1" x14ac:dyDescent="0.35"/>
    <row r="661" s="9" customFormat="1" ht="30" customHeight="1" x14ac:dyDescent="0.35"/>
    <row r="662" s="9" customFormat="1" ht="30" customHeight="1" x14ac:dyDescent="0.35"/>
    <row r="663" s="9" customFormat="1" ht="30" customHeight="1" x14ac:dyDescent="0.35"/>
    <row r="664" s="9" customFormat="1" ht="30" customHeight="1" x14ac:dyDescent="0.35"/>
    <row r="665" s="9" customFormat="1" ht="30" customHeight="1" x14ac:dyDescent="0.35"/>
    <row r="666" s="9" customFormat="1" ht="30" customHeight="1" x14ac:dyDescent="0.35"/>
    <row r="667" s="9" customFormat="1" ht="30" customHeight="1" x14ac:dyDescent="0.35"/>
    <row r="668" s="9" customFormat="1" ht="30" customHeight="1" x14ac:dyDescent="0.35"/>
    <row r="669" s="9" customFormat="1" ht="30" customHeight="1" x14ac:dyDescent="0.35"/>
    <row r="670" s="9" customFormat="1" ht="30" customHeight="1" x14ac:dyDescent="0.35"/>
    <row r="671" s="9" customFormat="1" ht="30" customHeight="1" x14ac:dyDescent="0.35"/>
    <row r="672" s="9" customFormat="1" ht="30" customHeight="1" x14ac:dyDescent="0.35"/>
    <row r="673" s="9" customFormat="1" ht="30" customHeight="1" x14ac:dyDescent="0.35"/>
    <row r="674" s="9" customFormat="1" ht="30" customHeight="1" x14ac:dyDescent="0.35"/>
    <row r="675" s="9" customFormat="1" ht="30" customHeight="1" x14ac:dyDescent="0.35"/>
    <row r="676" s="9" customFormat="1" ht="30" customHeight="1" x14ac:dyDescent="0.35"/>
    <row r="677" s="9" customFormat="1" ht="30" customHeight="1" x14ac:dyDescent="0.35"/>
    <row r="678" s="9" customFormat="1" ht="30" customHeight="1" x14ac:dyDescent="0.35"/>
    <row r="679" s="9" customFormat="1" ht="30" customHeight="1" x14ac:dyDescent="0.35"/>
    <row r="680" s="9" customFormat="1" ht="30" customHeight="1" x14ac:dyDescent="0.35"/>
    <row r="681" s="9" customFormat="1" ht="30" customHeight="1" x14ac:dyDescent="0.35"/>
    <row r="682" s="9" customFormat="1" ht="30" customHeight="1" x14ac:dyDescent="0.35"/>
    <row r="683" s="9" customFormat="1" ht="30" customHeight="1" x14ac:dyDescent="0.35"/>
    <row r="684" s="9" customFormat="1" ht="30" customHeight="1" x14ac:dyDescent="0.35"/>
    <row r="685" s="9" customFormat="1" ht="30" customHeight="1" x14ac:dyDescent="0.35"/>
    <row r="686" s="9" customFormat="1" ht="30" customHeight="1" x14ac:dyDescent="0.35"/>
    <row r="687" s="9" customFormat="1" ht="30" customHeight="1" x14ac:dyDescent="0.35"/>
    <row r="688" s="9" customFormat="1" ht="30" customHeight="1" x14ac:dyDescent="0.35"/>
    <row r="689" s="9" customFormat="1" ht="30" customHeight="1" x14ac:dyDescent="0.35"/>
    <row r="690" s="9" customFormat="1" ht="30" customHeight="1" x14ac:dyDescent="0.35"/>
    <row r="691" s="9" customFormat="1" ht="30" customHeight="1" x14ac:dyDescent="0.35"/>
    <row r="692" s="9" customFormat="1" ht="30" customHeight="1" x14ac:dyDescent="0.35"/>
    <row r="693" s="9" customFormat="1" ht="30" customHeight="1" x14ac:dyDescent="0.35"/>
    <row r="694" s="9" customFormat="1" ht="30" customHeight="1" x14ac:dyDescent="0.35"/>
    <row r="695" s="9" customFormat="1" ht="30" customHeight="1" x14ac:dyDescent="0.35"/>
    <row r="696" s="9" customFormat="1" ht="30" customHeight="1" x14ac:dyDescent="0.35"/>
    <row r="697" s="9" customFormat="1" ht="30" customHeight="1" x14ac:dyDescent="0.35"/>
    <row r="698" s="9" customFormat="1" ht="30" customHeight="1" x14ac:dyDescent="0.35"/>
    <row r="699" s="9" customFormat="1" ht="30" customHeight="1" x14ac:dyDescent="0.35"/>
    <row r="700" s="9" customFormat="1" ht="30" customHeight="1" x14ac:dyDescent="0.35"/>
    <row r="701" s="9" customFormat="1" ht="30" customHeight="1" x14ac:dyDescent="0.35"/>
    <row r="702" s="9" customFormat="1" ht="30" customHeight="1" x14ac:dyDescent="0.35"/>
    <row r="703" s="9" customFormat="1" ht="30" customHeight="1" x14ac:dyDescent="0.35"/>
    <row r="704" s="9" customFormat="1" ht="30" customHeight="1" x14ac:dyDescent="0.35"/>
    <row r="705" s="9" customFormat="1" ht="30" customHeight="1" x14ac:dyDescent="0.35"/>
    <row r="706" s="9" customFormat="1" ht="30" customHeight="1" x14ac:dyDescent="0.35"/>
    <row r="707" s="9" customFormat="1" ht="30" customHeight="1" x14ac:dyDescent="0.35"/>
    <row r="708" s="9" customFormat="1" ht="30" customHeight="1" x14ac:dyDescent="0.35"/>
    <row r="709" s="9" customFormat="1" ht="30" customHeight="1" x14ac:dyDescent="0.35"/>
    <row r="710" s="9" customFormat="1" ht="30" customHeight="1" x14ac:dyDescent="0.35"/>
    <row r="711" s="9" customFormat="1" ht="30" customHeight="1" x14ac:dyDescent="0.35"/>
    <row r="712" s="9" customFormat="1" ht="30" customHeight="1" x14ac:dyDescent="0.35"/>
    <row r="713" s="9" customFormat="1" ht="30" customHeight="1" x14ac:dyDescent="0.35"/>
    <row r="714" s="9" customFormat="1" ht="30" customHeight="1" x14ac:dyDescent="0.35"/>
    <row r="715" s="9" customFormat="1" ht="30" customHeight="1" x14ac:dyDescent="0.35"/>
    <row r="716" s="9" customFormat="1" ht="30" customHeight="1" x14ac:dyDescent="0.35"/>
    <row r="717" s="9" customFormat="1" ht="30" customHeight="1" x14ac:dyDescent="0.35"/>
    <row r="718" s="9" customFormat="1" ht="30" customHeight="1" x14ac:dyDescent="0.35"/>
    <row r="719" s="9" customFormat="1" ht="30" customHeight="1" x14ac:dyDescent="0.35"/>
    <row r="720" s="9" customFormat="1" ht="30" customHeight="1" x14ac:dyDescent="0.35"/>
    <row r="721" s="9" customFormat="1" ht="30" customHeight="1" x14ac:dyDescent="0.35"/>
    <row r="722" s="9" customFormat="1" ht="30" customHeight="1" x14ac:dyDescent="0.35"/>
    <row r="723" s="9" customFormat="1" ht="30" customHeight="1" x14ac:dyDescent="0.35"/>
    <row r="724" s="9" customFormat="1" ht="30" customHeight="1" x14ac:dyDescent="0.35"/>
    <row r="725" s="9" customFormat="1" ht="30" customHeight="1" x14ac:dyDescent="0.35"/>
    <row r="726" s="9" customFormat="1" ht="30" customHeight="1" x14ac:dyDescent="0.35"/>
    <row r="727" s="9" customFormat="1" ht="30" customHeight="1" x14ac:dyDescent="0.35"/>
    <row r="728" s="9" customFormat="1" ht="30" customHeight="1" x14ac:dyDescent="0.35"/>
    <row r="729" s="9" customFormat="1" ht="30" customHeight="1" x14ac:dyDescent="0.35"/>
    <row r="730" s="9" customFormat="1" ht="30" customHeight="1" x14ac:dyDescent="0.35"/>
    <row r="731" s="9" customFormat="1" ht="30" customHeight="1" x14ac:dyDescent="0.35"/>
    <row r="732" s="9" customFormat="1" ht="30" customHeight="1" x14ac:dyDescent="0.35"/>
    <row r="733" s="9" customFormat="1" ht="30" customHeight="1" x14ac:dyDescent="0.35"/>
    <row r="734" s="9" customFormat="1" ht="30" customHeight="1" x14ac:dyDescent="0.35"/>
    <row r="735" s="9" customFormat="1" ht="30" customHeight="1" x14ac:dyDescent="0.35"/>
    <row r="736" s="9" customFormat="1" ht="30" customHeight="1" x14ac:dyDescent="0.35"/>
    <row r="737" s="9" customFormat="1" ht="30" customHeight="1" x14ac:dyDescent="0.35"/>
    <row r="738" s="9" customFormat="1" ht="30" customHeight="1" x14ac:dyDescent="0.35"/>
    <row r="739" s="9" customFormat="1" ht="30" customHeight="1" x14ac:dyDescent="0.35"/>
    <row r="740" s="9" customFormat="1" ht="30" customHeight="1" x14ac:dyDescent="0.35"/>
    <row r="741" s="9" customFormat="1" ht="30" customHeight="1" x14ac:dyDescent="0.35"/>
    <row r="742" s="9" customFormat="1" ht="30" customHeight="1" x14ac:dyDescent="0.35"/>
    <row r="743" s="9" customFormat="1" ht="30" customHeight="1" x14ac:dyDescent="0.35"/>
    <row r="744" s="9" customFormat="1" ht="30" customHeight="1" x14ac:dyDescent="0.35"/>
    <row r="745" s="9" customFormat="1" ht="30" customHeight="1" x14ac:dyDescent="0.35"/>
    <row r="746" s="9" customFormat="1" ht="30" customHeight="1" x14ac:dyDescent="0.35"/>
    <row r="747" s="9" customFormat="1" ht="30" customHeight="1" x14ac:dyDescent="0.35"/>
    <row r="748" s="9" customFormat="1" ht="30" customHeight="1" x14ac:dyDescent="0.35"/>
    <row r="749" s="9" customFormat="1" ht="30" customHeight="1" x14ac:dyDescent="0.35"/>
    <row r="750" s="9" customFormat="1" ht="30" customHeight="1" x14ac:dyDescent="0.35"/>
    <row r="751" s="9" customFormat="1" ht="30" customHeight="1" x14ac:dyDescent="0.35"/>
    <row r="752" s="9" customFormat="1" ht="30" customHeight="1" x14ac:dyDescent="0.35"/>
    <row r="753" s="9" customFormat="1" ht="30" customHeight="1" x14ac:dyDescent="0.35"/>
    <row r="754" s="9" customFormat="1" ht="30" customHeight="1" x14ac:dyDescent="0.35"/>
    <row r="755" s="9" customFormat="1" ht="30" customHeight="1" x14ac:dyDescent="0.35"/>
    <row r="756" s="9" customFormat="1" ht="30" customHeight="1" x14ac:dyDescent="0.35"/>
    <row r="757" s="9" customFormat="1" ht="30" customHeight="1" x14ac:dyDescent="0.35"/>
    <row r="758" s="9" customFormat="1" ht="30" customHeight="1" x14ac:dyDescent="0.35"/>
    <row r="759" s="9" customFormat="1" ht="30" customHeight="1" x14ac:dyDescent="0.35"/>
    <row r="760" s="9" customFormat="1" ht="30" customHeight="1" x14ac:dyDescent="0.35"/>
    <row r="761" s="9" customFormat="1" ht="30" customHeight="1" x14ac:dyDescent="0.35"/>
    <row r="762" s="9" customFormat="1" ht="30" customHeight="1" x14ac:dyDescent="0.35"/>
    <row r="763" s="9" customFormat="1" ht="30" customHeight="1" x14ac:dyDescent="0.35"/>
    <row r="764" s="9" customFormat="1" ht="30" customHeight="1" x14ac:dyDescent="0.35"/>
    <row r="765" s="9" customFormat="1" ht="30" customHeight="1" x14ac:dyDescent="0.35"/>
    <row r="766" s="9" customFormat="1" ht="30" customHeight="1" x14ac:dyDescent="0.35"/>
    <row r="767" s="9" customFormat="1" ht="30" customHeight="1" x14ac:dyDescent="0.35"/>
    <row r="768" s="9" customFormat="1" ht="30" customHeight="1" x14ac:dyDescent="0.35"/>
    <row r="769" s="9" customFormat="1" ht="30" customHeight="1" x14ac:dyDescent="0.35"/>
    <row r="770" s="9" customFormat="1" ht="30" customHeight="1" x14ac:dyDescent="0.35"/>
    <row r="771" s="9" customFormat="1" ht="30" customHeight="1" x14ac:dyDescent="0.35"/>
    <row r="772" s="9" customFormat="1" ht="30" customHeight="1" x14ac:dyDescent="0.35"/>
    <row r="773" s="9" customFormat="1" ht="30" customHeight="1" x14ac:dyDescent="0.35"/>
    <row r="774" s="9" customFormat="1" ht="30" customHeight="1" x14ac:dyDescent="0.35"/>
    <row r="775" s="9" customFormat="1" ht="30" customHeight="1" x14ac:dyDescent="0.35"/>
    <row r="776" s="9" customFormat="1" ht="30" customHeight="1" x14ac:dyDescent="0.35"/>
    <row r="777" s="9" customFormat="1" ht="30" customHeight="1" x14ac:dyDescent="0.35"/>
    <row r="778" s="9" customFormat="1" ht="30" customHeight="1" x14ac:dyDescent="0.35"/>
    <row r="779" s="9" customFormat="1" ht="30" customHeight="1" x14ac:dyDescent="0.35"/>
    <row r="780" s="9" customFormat="1" ht="30" customHeight="1" x14ac:dyDescent="0.35"/>
    <row r="781" s="9" customFormat="1" ht="30" customHeight="1" x14ac:dyDescent="0.35"/>
    <row r="782" s="9" customFormat="1" ht="30" customHeight="1" x14ac:dyDescent="0.35"/>
    <row r="783" s="9" customFormat="1" ht="30" customHeight="1" x14ac:dyDescent="0.35"/>
    <row r="784" s="9" customFormat="1" ht="30" customHeight="1" x14ac:dyDescent="0.35"/>
    <row r="785" s="9" customFormat="1" ht="30" customHeight="1" x14ac:dyDescent="0.35"/>
    <row r="786" s="9" customFormat="1" ht="30" customHeight="1" x14ac:dyDescent="0.35"/>
    <row r="787" s="9" customFormat="1" ht="30" customHeight="1" x14ac:dyDescent="0.35"/>
    <row r="788" s="9" customFormat="1" ht="30" customHeight="1" x14ac:dyDescent="0.35"/>
    <row r="789" s="9" customFormat="1" ht="30" customHeight="1" x14ac:dyDescent="0.35"/>
    <row r="790" s="9" customFormat="1" ht="30" customHeight="1" x14ac:dyDescent="0.35"/>
    <row r="791" s="9" customFormat="1" ht="30" customHeight="1" x14ac:dyDescent="0.35"/>
    <row r="792" s="9" customFormat="1" ht="30" customHeight="1" x14ac:dyDescent="0.35"/>
    <row r="793" s="9" customFormat="1" ht="30" customHeight="1" x14ac:dyDescent="0.35"/>
    <row r="794" s="9" customFormat="1" ht="30" customHeight="1" x14ac:dyDescent="0.35"/>
    <row r="795" s="9" customFormat="1" ht="30" customHeight="1" x14ac:dyDescent="0.35"/>
    <row r="796" s="9" customFormat="1" ht="30" customHeight="1" x14ac:dyDescent="0.35"/>
    <row r="797" s="9" customFormat="1" ht="30" customHeight="1" x14ac:dyDescent="0.35"/>
    <row r="798" s="9" customFormat="1" ht="30" customHeight="1" x14ac:dyDescent="0.35"/>
    <row r="799" s="9" customFormat="1" ht="30" customHeight="1" x14ac:dyDescent="0.35"/>
    <row r="800" s="9" customFormat="1" ht="30" customHeight="1" x14ac:dyDescent="0.35"/>
    <row r="801" s="9" customFormat="1" ht="30" customHeight="1" x14ac:dyDescent="0.35"/>
    <row r="802" s="9" customFormat="1" ht="30" customHeight="1" x14ac:dyDescent="0.35"/>
    <row r="803" s="9" customFormat="1" ht="30" customHeight="1" x14ac:dyDescent="0.35"/>
    <row r="804" s="9" customFormat="1" ht="30" customHeight="1" x14ac:dyDescent="0.35"/>
    <row r="805" s="9" customFormat="1" ht="30" customHeight="1" x14ac:dyDescent="0.35"/>
    <row r="806" s="9" customFormat="1" ht="30" customHeight="1" x14ac:dyDescent="0.35"/>
    <row r="807" s="9" customFormat="1" ht="30" customHeight="1" x14ac:dyDescent="0.35"/>
    <row r="808" s="9" customFormat="1" ht="30" customHeight="1" x14ac:dyDescent="0.35"/>
    <row r="809" s="9" customFormat="1" ht="30" customHeight="1" x14ac:dyDescent="0.35"/>
    <row r="810" s="9" customFormat="1" ht="30" customHeight="1" x14ac:dyDescent="0.35"/>
    <row r="811" s="9" customFormat="1" ht="30" customHeight="1" x14ac:dyDescent="0.35"/>
    <row r="812" s="9" customFormat="1" ht="30" customHeight="1" x14ac:dyDescent="0.35"/>
    <row r="813" s="9" customFormat="1" ht="30" customHeight="1" x14ac:dyDescent="0.35"/>
    <row r="814" s="9" customFormat="1" ht="30" customHeight="1" x14ac:dyDescent="0.35"/>
    <row r="815" s="9" customFormat="1" ht="30" customHeight="1" x14ac:dyDescent="0.35"/>
    <row r="816" s="9" customFormat="1" ht="30" customHeight="1" x14ac:dyDescent="0.35"/>
    <row r="817" s="9" customFormat="1" ht="30" customHeight="1" x14ac:dyDescent="0.35"/>
    <row r="818" s="9" customFormat="1" ht="30" customHeight="1" x14ac:dyDescent="0.35"/>
    <row r="819" s="9" customFormat="1" ht="30" customHeight="1" x14ac:dyDescent="0.35"/>
    <row r="820" s="9" customFormat="1" ht="30" customHeight="1" x14ac:dyDescent="0.35"/>
    <row r="821" s="9" customFormat="1" ht="30" customHeight="1" x14ac:dyDescent="0.35"/>
    <row r="822" s="9" customFormat="1" ht="30" customHeight="1" x14ac:dyDescent="0.35"/>
    <row r="823" s="9" customFormat="1" ht="30" customHeight="1" x14ac:dyDescent="0.35"/>
    <row r="824" s="9" customFormat="1" ht="30" customHeight="1" x14ac:dyDescent="0.35"/>
    <row r="825" s="9" customFormat="1" ht="30" customHeight="1" x14ac:dyDescent="0.35"/>
    <row r="826" s="9" customFormat="1" ht="30" customHeight="1" x14ac:dyDescent="0.35"/>
    <row r="827" s="9" customFormat="1" ht="30" customHeight="1" x14ac:dyDescent="0.35"/>
    <row r="828" s="9" customFormat="1" ht="30" customHeight="1" x14ac:dyDescent="0.35"/>
    <row r="829" s="9" customFormat="1" ht="30" customHeight="1" x14ac:dyDescent="0.35"/>
    <row r="830" s="9" customFormat="1" ht="30" customHeight="1" x14ac:dyDescent="0.35"/>
    <row r="831" s="9" customFormat="1" ht="30" customHeight="1" x14ac:dyDescent="0.35"/>
    <row r="832" s="9" customFormat="1" ht="30" customHeight="1" x14ac:dyDescent="0.35"/>
    <row r="833" s="9" customFormat="1" ht="30" customHeight="1" x14ac:dyDescent="0.35"/>
    <row r="834" s="9" customFormat="1" ht="30" customHeight="1" x14ac:dyDescent="0.35"/>
    <row r="835" s="9" customFormat="1" ht="30" customHeight="1" x14ac:dyDescent="0.35"/>
    <row r="836" s="9" customFormat="1" ht="30" customHeight="1" x14ac:dyDescent="0.35"/>
    <row r="837" s="9" customFormat="1" ht="30" customHeight="1" x14ac:dyDescent="0.35"/>
    <row r="838" s="9" customFormat="1" ht="30" customHeight="1" x14ac:dyDescent="0.35"/>
    <row r="839" s="9" customFormat="1" ht="30" customHeight="1" x14ac:dyDescent="0.35"/>
    <row r="840" s="9" customFormat="1" ht="30" customHeight="1" x14ac:dyDescent="0.35"/>
    <row r="841" s="9" customFormat="1" ht="30" customHeight="1" x14ac:dyDescent="0.35"/>
    <row r="842" s="9" customFormat="1" ht="30" customHeight="1" x14ac:dyDescent="0.35"/>
    <row r="843" s="9" customFormat="1" ht="30" customHeight="1" x14ac:dyDescent="0.35"/>
    <row r="844" s="9" customFormat="1" ht="30" customHeight="1" x14ac:dyDescent="0.35"/>
    <row r="845" s="9" customFormat="1" ht="30" customHeight="1" x14ac:dyDescent="0.35"/>
    <row r="846" s="9" customFormat="1" ht="30" customHeight="1" x14ac:dyDescent="0.35"/>
    <row r="847" s="9" customFormat="1" ht="30" customHeight="1" x14ac:dyDescent="0.35"/>
    <row r="848" s="9" customFormat="1" ht="30" customHeight="1" x14ac:dyDescent="0.35"/>
    <row r="849" s="9" customFormat="1" ht="30" customHeight="1" x14ac:dyDescent="0.35"/>
    <row r="850" s="9" customFormat="1" ht="30" customHeight="1" x14ac:dyDescent="0.35"/>
    <row r="851" s="9" customFormat="1" ht="30" customHeight="1" x14ac:dyDescent="0.35"/>
    <row r="852" s="9" customFormat="1" ht="30" customHeight="1" x14ac:dyDescent="0.35"/>
    <row r="853" s="9" customFormat="1" ht="30" customHeight="1" x14ac:dyDescent="0.35"/>
    <row r="854" s="9" customFormat="1" ht="30" customHeight="1" x14ac:dyDescent="0.35"/>
    <row r="855" s="9" customFormat="1" ht="30" customHeight="1" x14ac:dyDescent="0.35"/>
    <row r="856" s="9" customFormat="1" ht="30" customHeight="1" x14ac:dyDescent="0.35"/>
    <row r="857" s="9" customFormat="1" ht="30" customHeight="1" x14ac:dyDescent="0.35"/>
    <row r="858" s="9" customFormat="1" ht="30" customHeight="1" x14ac:dyDescent="0.35"/>
    <row r="859" s="9" customFormat="1" ht="30" customHeight="1" x14ac:dyDescent="0.35"/>
    <row r="860" s="9" customFormat="1" ht="30" customHeight="1" x14ac:dyDescent="0.35"/>
    <row r="861" s="9" customFormat="1" ht="30" customHeight="1" x14ac:dyDescent="0.35"/>
    <row r="862" s="9" customFormat="1" ht="30" customHeight="1" x14ac:dyDescent="0.35"/>
    <row r="863" s="9" customFormat="1" ht="30" customHeight="1" x14ac:dyDescent="0.35"/>
    <row r="864" s="9" customFormat="1" ht="30" customHeight="1" x14ac:dyDescent="0.35"/>
    <row r="865" s="9" customFormat="1" ht="30" customHeight="1" x14ac:dyDescent="0.35"/>
    <row r="866" s="9" customFormat="1" ht="30" customHeight="1" x14ac:dyDescent="0.35"/>
    <row r="867" s="9" customFormat="1" ht="30" customHeight="1" x14ac:dyDescent="0.35"/>
    <row r="868" s="9" customFormat="1" ht="30" customHeight="1" x14ac:dyDescent="0.35"/>
    <row r="869" s="9" customFormat="1" ht="30" customHeight="1" x14ac:dyDescent="0.35"/>
    <row r="870" s="9" customFormat="1" ht="30" customHeight="1" x14ac:dyDescent="0.35"/>
    <row r="871" s="9" customFormat="1" ht="30" customHeight="1" x14ac:dyDescent="0.35"/>
    <row r="872" s="9" customFormat="1" ht="30" customHeight="1" x14ac:dyDescent="0.35"/>
    <row r="873" s="9" customFormat="1" ht="30" customHeight="1" x14ac:dyDescent="0.35"/>
    <row r="874" s="9" customFormat="1" ht="30" customHeight="1" x14ac:dyDescent="0.35"/>
    <row r="875" s="9" customFormat="1" ht="30" customHeight="1" x14ac:dyDescent="0.35"/>
    <row r="876" s="9" customFormat="1" ht="30" customHeight="1" x14ac:dyDescent="0.35"/>
    <row r="877" s="9" customFormat="1" ht="30" customHeight="1" x14ac:dyDescent="0.35"/>
    <row r="878" s="9" customFormat="1" ht="30" customHeight="1" x14ac:dyDescent="0.35"/>
    <row r="879" s="9" customFormat="1" ht="30" customHeight="1" x14ac:dyDescent="0.35"/>
    <row r="880" s="9" customFormat="1" ht="30" customHeight="1" x14ac:dyDescent="0.35"/>
    <row r="881" s="9" customFormat="1" ht="30" customHeight="1" x14ac:dyDescent="0.35"/>
    <row r="882" s="9" customFormat="1" ht="30" customHeight="1" x14ac:dyDescent="0.35"/>
    <row r="883" s="9" customFormat="1" ht="30" customHeight="1" x14ac:dyDescent="0.35"/>
    <row r="884" s="9" customFormat="1" ht="30" customHeight="1" x14ac:dyDescent="0.35"/>
    <row r="885" s="9" customFormat="1" ht="30" customHeight="1" x14ac:dyDescent="0.35"/>
    <row r="886" s="9" customFormat="1" ht="30" customHeight="1" x14ac:dyDescent="0.35"/>
    <row r="887" s="9" customFormat="1" ht="30" customHeight="1" x14ac:dyDescent="0.35"/>
    <row r="888" s="9" customFormat="1" ht="30" customHeight="1" x14ac:dyDescent="0.35"/>
    <row r="889" s="9" customFormat="1" ht="30" customHeight="1" x14ac:dyDescent="0.35"/>
    <row r="890" s="9" customFormat="1" ht="30" customHeight="1" x14ac:dyDescent="0.35"/>
    <row r="891" s="9" customFormat="1" ht="30" customHeight="1" x14ac:dyDescent="0.35"/>
    <row r="892" s="9" customFormat="1" ht="30" customHeight="1" x14ac:dyDescent="0.35"/>
    <row r="893" s="9" customFormat="1" ht="30" customHeight="1" x14ac:dyDescent="0.35"/>
    <row r="894" s="9" customFormat="1" ht="30" customHeight="1" x14ac:dyDescent="0.35"/>
    <row r="895" s="9" customFormat="1" ht="30" customHeight="1" x14ac:dyDescent="0.35"/>
    <row r="896" s="9" customFormat="1" ht="30" customHeight="1" x14ac:dyDescent="0.35"/>
    <row r="897" s="9" customFormat="1" ht="30" customHeight="1" x14ac:dyDescent="0.35"/>
    <row r="898" s="9" customFormat="1" ht="30" customHeight="1" x14ac:dyDescent="0.35"/>
    <row r="899" s="9" customFormat="1" ht="30" customHeight="1" x14ac:dyDescent="0.35"/>
    <row r="900" s="9" customFormat="1" ht="30" customHeight="1" x14ac:dyDescent="0.35"/>
    <row r="901" s="9" customFormat="1" ht="30" customHeight="1" x14ac:dyDescent="0.35"/>
    <row r="902" s="9" customFormat="1" ht="30" customHeight="1" x14ac:dyDescent="0.35"/>
    <row r="903" s="9" customFormat="1" ht="30" customHeight="1" x14ac:dyDescent="0.35"/>
    <row r="904" s="9" customFormat="1" ht="30" customHeight="1" x14ac:dyDescent="0.35"/>
    <row r="905" s="9" customFormat="1" ht="30" customHeight="1" x14ac:dyDescent="0.35"/>
    <row r="906" s="9" customFormat="1" ht="30" customHeight="1" x14ac:dyDescent="0.35"/>
    <row r="907" s="9" customFormat="1" ht="30" customHeight="1" x14ac:dyDescent="0.35"/>
    <row r="908" s="9" customFormat="1" ht="30" customHeight="1" x14ac:dyDescent="0.35"/>
    <row r="909" s="9" customFormat="1" ht="30" customHeight="1" x14ac:dyDescent="0.35"/>
    <row r="910" s="9" customFormat="1" ht="30" customHeight="1" x14ac:dyDescent="0.35"/>
    <row r="911" s="9" customFormat="1" ht="30" customHeight="1" x14ac:dyDescent="0.35"/>
    <row r="912" s="9" customFormat="1" ht="30" customHeight="1" x14ac:dyDescent="0.35"/>
    <row r="913" s="9" customFormat="1" ht="30" customHeight="1" x14ac:dyDescent="0.35"/>
    <row r="914" s="9" customFormat="1" ht="30" customHeight="1" x14ac:dyDescent="0.35"/>
    <row r="915" s="9" customFormat="1" ht="30" customHeight="1" x14ac:dyDescent="0.35"/>
    <row r="916" s="9" customFormat="1" ht="30" customHeight="1" x14ac:dyDescent="0.35"/>
    <row r="917" s="9" customFormat="1" ht="30" customHeight="1" x14ac:dyDescent="0.35"/>
    <row r="918" s="9" customFormat="1" ht="30" customHeight="1" x14ac:dyDescent="0.35"/>
    <row r="919" s="9" customFormat="1" ht="30" customHeight="1" x14ac:dyDescent="0.35"/>
    <row r="920" s="9" customFormat="1" ht="30" customHeight="1" x14ac:dyDescent="0.35"/>
    <row r="921" s="9" customFormat="1" ht="30" customHeight="1" x14ac:dyDescent="0.35"/>
    <row r="922" s="9" customFormat="1" ht="30" customHeight="1" x14ac:dyDescent="0.35"/>
    <row r="923" s="9" customFormat="1" ht="30" customHeight="1" x14ac:dyDescent="0.35"/>
    <row r="924" s="9" customFormat="1" ht="30" customHeight="1" x14ac:dyDescent="0.35"/>
    <row r="925" s="9" customFormat="1" ht="30" customHeight="1" x14ac:dyDescent="0.35"/>
    <row r="926" s="9" customFormat="1" ht="30" customHeight="1" x14ac:dyDescent="0.35"/>
    <row r="927" s="9" customFormat="1" ht="30" customHeight="1" x14ac:dyDescent="0.35"/>
    <row r="928" s="9" customFormat="1" ht="30" customHeight="1" x14ac:dyDescent="0.35"/>
    <row r="929" s="9" customFormat="1" ht="30" customHeight="1" x14ac:dyDescent="0.35"/>
    <row r="930" s="9" customFormat="1" ht="30" customHeight="1" x14ac:dyDescent="0.35"/>
    <row r="931" s="9" customFormat="1" ht="30" customHeight="1" x14ac:dyDescent="0.35"/>
    <row r="932" s="9" customFormat="1" ht="30" customHeight="1" x14ac:dyDescent="0.35"/>
    <row r="933" s="9" customFormat="1" ht="30" customHeight="1" x14ac:dyDescent="0.35"/>
    <row r="934" s="9" customFormat="1" ht="30" customHeight="1" x14ac:dyDescent="0.35"/>
    <row r="935" s="9" customFormat="1" ht="30" customHeight="1" x14ac:dyDescent="0.35"/>
    <row r="936" s="9" customFormat="1" ht="30" customHeight="1" x14ac:dyDescent="0.35"/>
    <row r="937" s="9" customFormat="1" ht="30" customHeight="1" x14ac:dyDescent="0.35"/>
    <row r="938" s="9" customFormat="1" ht="30" customHeight="1" x14ac:dyDescent="0.35"/>
    <row r="939" s="9" customFormat="1" ht="30" customHeight="1" x14ac:dyDescent="0.35"/>
    <row r="940" s="9" customFormat="1" ht="30" customHeight="1" x14ac:dyDescent="0.35"/>
    <row r="941" s="9" customFormat="1" ht="30" customHeight="1" x14ac:dyDescent="0.35"/>
    <row r="942" s="9" customFormat="1" ht="30" customHeight="1" x14ac:dyDescent="0.35"/>
    <row r="943" s="9" customFormat="1" ht="30" customHeight="1" x14ac:dyDescent="0.35"/>
    <row r="944" s="9" customFormat="1" ht="30" customHeight="1" x14ac:dyDescent="0.35"/>
    <row r="945" s="9" customFormat="1" ht="30" customHeight="1" x14ac:dyDescent="0.35"/>
    <row r="946" s="9" customFormat="1" ht="30" customHeight="1" x14ac:dyDescent="0.35"/>
    <row r="947" s="9" customFormat="1" ht="30" customHeight="1" x14ac:dyDescent="0.35"/>
    <row r="948" s="9" customFormat="1" ht="30" customHeight="1" x14ac:dyDescent="0.35"/>
    <row r="949" s="9" customFormat="1" ht="30" customHeight="1" x14ac:dyDescent="0.35"/>
    <row r="950" s="9" customFormat="1" ht="30" customHeight="1" x14ac:dyDescent="0.35"/>
    <row r="951" s="9" customFormat="1" ht="30" customHeight="1" x14ac:dyDescent="0.35"/>
    <row r="952" s="9" customFormat="1" ht="30" customHeight="1" x14ac:dyDescent="0.35"/>
    <row r="953" s="9" customFormat="1" ht="30" customHeight="1" x14ac:dyDescent="0.35"/>
    <row r="954" s="9" customFormat="1" ht="30" customHeight="1" x14ac:dyDescent="0.35"/>
    <row r="955" s="9" customFormat="1" ht="30" customHeight="1" x14ac:dyDescent="0.35"/>
    <row r="956" s="9" customFormat="1" ht="30" customHeight="1" x14ac:dyDescent="0.35"/>
    <row r="957" s="9" customFormat="1" ht="30" customHeight="1" x14ac:dyDescent="0.35"/>
    <row r="958" s="9" customFormat="1" ht="30" customHeight="1" x14ac:dyDescent="0.35"/>
    <row r="959" s="9" customFormat="1" ht="30" customHeight="1" x14ac:dyDescent="0.35"/>
    <row r="960" s="9" customFormat="1" ht="30" customHeight="1" x14ac:dyDescent="0.35"/>
    <row r="961" s="9" customFormat="1" ht="30" customHeight="1" x14ac:dyDescent="0.35"/>
    <row r="962" s="9" customFormat="1" ht="30" customHeight="1" x14ac:dyDescent="0.35"/>
    <row r="963" s="9" customFormat="1" ht="30" customHeight="1" x14ac:dyDescent="0.35"/>
    <row r="964" s="9" customFormat="1" ht="30" customHeight="1" x14ac:dyDescent="0.35"/>
    <row r="965" s="9" customFormat="1" ht="30" customHeight="1" x14ac:dyDescent="0.35"/>
    <row r="966" s="9" customFormat="1" ht="30" customHeight="1" x14ac:dyDescent="0.35"/>
    <row r="967" s="9" customFormat="1" ht="30" customHeight="1" x14ac:dyDescent="0.35"/>
    <row r="968" s="9" customFormat="1" ht="30" customHeight="1" x14ac:dyDescent="0.35"/>
    <row r="969" s="9" customFormat="1" ht="30" customHeight="1" x14ac:dyDescent="0.35"/>
    <row r="970" s="9" customFormat="1" ht="30" customHeight="1" x14ac:dyDescent="0.35"/>
    <row r="971" s="9" customFormat="1" ht="30" customHeight="1" x14ac:dyDescent="0.35"/>
    <row r="972" s="9" customFormat="1" ht="30" customHeight="1" x14ac:dyDescent="0.35"/>
    <row r="973" s="9" customFormat="1" ht="30" customHeight="1" x14ac:dyDescent="0.35"/>
    <row r="974" s="9" customFormat="1" ht="30" customHeight="1" x14ac:dyDescent="0.35"/>
    <row r="975" s="9" customFormat="1" ht="30" customHeight="1" x14ac:dyDescent="0.35"/>
    <row r="976" s="9" customFormat="1" ht="30" customHeight="1" x14ac:dyDescent="0.35"/>
    <row r="977" s="9" customFormat="1" ht="30" customHeight="1" x14ac:dyDescent="0.35"/>
    <row r="978" s="9" customFormat="1" ht="30" customHeight="1" x14ac:dyDescent="0.35"/>
    <row r="979" s="9" customFormat="1" ht="30" customHeight="1" x14ac:dyDescent="0.35"/>
    <row r="980" s="9" customFormat="1" ht="30" customHeight="1" x14ac:dyDescent="0.35"/>
    <row r="981" s="9" customFormat="1" ht="30" customHeight="1" x14ac:dyDescent="0.35"/>
    <row r="982" s="9" customFormat="1" ht="30" customHeight="1" x14ac:dyDescent="0.35"/>
    <row r="983" s="9" customFormat="1" ht="30" customHeight="1" x14ac:dyDescent="0.35"/>
    <row r="984" s="9" customFormat="1" ht="30" customHeight="1" x14ac:dyDescent="0.35"/>
    <row r="985" s="9" customFormat="1" ht="30" customHeight="1" x14ac:dyDescent="0.35"/>
    <row r="986" s="9" customFormat="1" ht="30" customHeight="1" x14ac:dyDescent="0.35"/>
    <row r="987" s="9" customFormat="1" ht="30" customHeight="1" x14ac:dyDescent="0.35"/>
    <row r="988" s="9" customFormat="1" ht="30" customHeight="1" x14ac:dyDescent="0.35"/>
    <row r="989" s="9" customFormat="1" ht="30" customHeight="1" x14ac:dyDescent="0.35"/>
    <row r="990" s="9" customFormat="1" ht="30" customHeight="1" x14ac:dyDescent="0.35"/>
    <row r="991" s="9" customFormat="1" ht="30" customHeight="1" x14ac:dyDescent="0.35"/>
    <row r="992" s="9" customFormat="1" ht="30" customHeight="1" x14ac:dyDescent="0.35"/>
    <row r="993" s="9" customFormat="1" ht="30" customHeight="1" x14ac:dyDescent="0.35"/>
    <row r="994" s="9" customFormat="1" ht="30" customHeight="1" x14ac:dyDescent="0.35"/>
    <row r="995" s="9" customFormat="1" ht="30" customHeight="1" x14ac:dyDescent="0.35"/>
    <row r="996" s="9" customFormat="1" ht="30" customHeight="1" x14ac:dyDescent="0.35"/>
    <row r="997" s="9" customFormat="1" ht="30" customHeight="1" x14ac:dyDescent="0.35"/>
    <row r="998" s="9" customFormat="1" ht="30" customHeight="1" x14ac:dyDescent="0.35"/>
    <row r="999" s="9" customFormat="1" ht="30" customHeight="1" x14ac:dyDescent="0.35"/>
    <row r="1000" s="9" customFormat="1" ht="30" customHeight="1" x14ac:dyDescent="0.35"/>
  </sheetData>
  <autoFilter ref="A2:J65" xr:uid="{00000000-0009-0000-0000-000003000000}"/>
  <mergeCells count="3">
    <mergeCell ref="A1:B1"/>
    <mergeCell ref="C1:D1"/>
    <mergeCell ref="E1:F1"/>
  </mergeCells>
  <conditionalFormatting sqref="A2:G2 H2:J65">
    <cfRule type="cellIs" dxfId="69" priority="33" operator="equal">
      <formula>"n/a"</formula>
    </cfRule>
    <cfRule type="cellIs" dxfId="68" priority="34" operator="equal">
      <formula>"n/a"</formula>
    </cfRule>
    <cfRule type="cellIs" dxfId="67" priority="35" operator="equal">
      <formula>"n/a"</formula>
    </cfRule>
  </conditionalFormatting>
  <conditionalFormatting sqref="G3">
    <cfRule type="expression" dxfId="66" priority="8">
      <formula>" =MOD(ROW(),2)=1"</formula>
    </cfRule>
    <cfRule type="expression" dxfId="65" priority="9">
      <formula>" =MOD(ROW(),2)=1"</formula>
    </cfRule>
    <cfRule type="cellIs" dxfId="64" priority="10" operator="equal">
      <formula>0</formula>
    </cfRule>
    <cfRule type="cellIs" dxfId="63" priority="11" operator="equal">
      <formula>1</formula>
    </cfRule>
    <cfRule type="cellIs" dxfId="62" priority="12" operator="equal">
      <formula>"n/a"</formula>
    </cfRule>
    <cfRule type="cellIs" dxfId="61" priority="13" operator="equal">
      <formula>"n/a"</formula>
    </cfRule>
    <cfRule type="cellIs" dxfId="60" priority="14" operator="equal">
      <formula>"n/a"</formula>
    </cfRule>
  </conditionalFormatting>
  <conditionalFormatting sqref="G3:G52">
    <cfRule type="expression" dxfId="59" priority="1">
      <formula>" =MOD(ROW(),2)=1"</formula>
    </cfRule>
    <cfRule type="expression" dxfId="58" priority="2">
      <formula>" =MOD(ROW(),2)=1"</formula>
    </cfRule>
  </conditionalFormatting>
  <conditionalFormatting sqref="G3:G60">
    <cfRule type="cellIs" dxfId="57" priority="5" operator="equal">
      <formula>"n/a"</formula>
    </cfRule>
    <cfRule type="cellIs" dxfId="56" priority="6" operator="equal">
      <formula>"n/a"</formula>
    </cfRule>
    <cfRule type="cellIs" dxfId="55" priority="7" operator="equal">
      <formula>"n/a"</formula>
    </cfRule>
  </conditionalFormatting>
  <conditionalFormatting sqref="G3:G65">
    <cfRule type="cellIs" dxfId="54" priority="3" operator="equal">
      <formula>0</formula>
    </cfRule>
    <cfRule type="cellIs" dxfId="53" priority="4" operator="equal">
      <formula>1</formula>
    </cfRule>
  </conditionalFormatting>
  <conditionalFormatting sqref="G37">
    <cfRule type="expression" dxfId="52" priority="15">
      <formula>" =MOD(ROW(),2)=1"</formula>
    </cfRule>
    <cfRule type="expression" dxfId="51" priority="16">
      <formula>" =MOD(ROW(),2)=1"</formula>
    </cfRule>
    <cfRule type="cellIs" dxfId="50" priority="17" operator="equal">
      <formula>0</formula>
    </cfRule>
    <cfRule type="cellIs" dxfId="49" priority="18" operator="equal">
      <formula>1</formula>
    </cfRule>
    <cfRule type="cellIs" dxfId="48" priority="19" operator="equal">
      <formula>"n/a"</formula>
    </cfRule>
    <cfRule type="cellIs" dxfId="47" priority="20" operator="equal">
      <formula>"n/a"</formula>
    </cfRule>
    <cfRule type="cellIs" dxfId="46" priority="21" operator="equal">
      <formula>"n/a"</formula>
    </cfRule>
    <cfRule type="expression" dxfId="45" priority="22">
      <formula>" =MOD(ROW(),2)=1"</formula>
    </cfRule>
    <cfRule type="expression" dxfId="44" priority="23">
      <formula>" =MOD(ROW(),2)=1"</formula>
    </cfRule>
    <cfRule type="cellIs" dxfId="43" priority="24" operator="equal">
      <formula>0</formula>
    </cfRule>
    <cfRule type="cellIs" dxfId="42" priority="25" operator="equal">
      <formula>1</formula>
    </cfRule>
    <cfRule type="cellIs" dxfId="41" priority="26" operator="equal">
      <formula>"n/a"</formula>
    </cfRule>
    <cfRule type="cellIs" dxfId="40" priority="27" operator="equal">
      <formula>"n/a"</formula>
    </cfRule>
    <cfRule type="cellIs" dxfId="39" priority="28" operator="equal">
      <formula>"n/a"</formula>
    </cfRule>
  </conditionalFormatting>
  <conditionalFormatting sqref="H3:J65 A2:J2">
    <cfRule type="cellIs" dxfId="38" priority="31" operator="equal">
      <formula>0</formula>
    </cfRule>
    <cfRule type="cellIs" dxfId="37" priority="32" operator="equal">
      <formula>1</formula>
    </cfRule>
  </conditionalFormatting>
  <conditionalFormatting sqref="H3:J65">
    <cfRule type="expression" dxfId="36" priority="29">
      <formula>" =MOD(ROW(),2)=1"</formula>
    </cfRule>
    <cfRule type="expression" dxfId="35" priority="30">
      <formula>" =MOD(ROW(),2)=1"</formula>
    </cfRule>
  </conditionalFormatting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300-000000000000}">
          <x14:formula1>
            <xm:f>'Please do not alter'!$A$49:$A$56</xm:f>
          </x14:formula1>
          <xm:sqref>A3:A74</xm:sqref>
        </x14:dataValidation>
        <x14:dataValidation type="list" allowBlank="1" showErrorMessage="1" xr:uid="{00000000-0002-0000-0300-000001000000}">
          <x14:formula1>
            <xm:f>'Please do not alter'!$A$59:$A$67</xm:f>
          </x14:formula1>
          <xm:sqref>C3:C74</xm:sqref>
        </x14:dataValidation>
        <x14:dataValidation type="list" allowBlank="1" showErrorMessage="1" xr:uid="{00000000-0002-0000-0300-000002000000}">
          <x14:formula1>
            <xm:f>'Please do not alter'!$A$70:$A$79</xm:f>
          </x14:formula1>
          <xm:sqref>E3:E74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1000"/>
  <sheetViews>
    <sheetView workbookViewId="0">
      <pane ySplit="1" topLeftCell="A2" activePane="bottomLeft" state="frozen"/>
      <selection pane="bottomLeft" activeCell="G3" sqref="G3:G65"/>
    </sheetView>
  </sheetViews>
  <sheetFormatPr defaultColWidth="14.453125" defaultRowHeight="30" customHeight="1" x14ac:dyDescent="0.35"/>
  <cols>
    <col min="1" max="7" width="20.54296875" style="9" customWidth="1"/>
    <col min="8" max="10" width="10.54296875" style="9" customWidth="1"/>
    <col min="11" max="13" width="30.54296875" style="9" hidden="1" customWidth="1"/>
    <col min="14" max="16384" width="14.453125" style="9"/>
  </cols>
  <sheetData>
    <row r="1" spans="1:24" s="64" customFormat="1" ht="30" customHeight="1" x14ac:dyDescent="0.35">
      <c r="A1" s="133" t="s">
        <v>220</v>
      </c>
      <c r="B1" s="134"/>
      <c r="C1" s="140" t="s">
        <v>221</v>
      </c>
      <c r="D1" s="134"/>
      <c r="E1" s="137" t="s">
        <v>222</v>
      </c>
      <c r="F1" s="136"/>
      <c r="G1" s="65"/>
      <c r="H1" s="66"/>
      <c r="I1" s="66"/>
      <c r="J1" s="66"/>
      <c r="L1" s="67"/>
      <c r="M1" s="67"/>
    </row>
    <row r="2" spans="1:24" s="64" customFormat="1" ht="30" customHeight="1" x14ac:dyDescent="0.35">
      <c r="A2" s="68" t="s">
        <v>36</v>
      </c>
      <c r="B2" s="68" t="s">
        <v>37</v>
      </c>
      <c r="C2" s="69" t="s">
        <v>36</v>
      </c>
      <c r="D2" s="70" t="s">
        <v>37</v>
      </c>
      <c r="E2" s="71" t="s">
        <v>36</v>
      </c>
      <c r="F2" s="71" t="s">
        <v>37</v>
      </c>
      <c r="G2" s="72" t="s">
        <v>38</v>
      </c>
      <c r="H2" s="73" t="s">
        <v>39</v>
      </c>
      <c r="I2" s="74" t="s">
        <v>40</v>
      </c>
      <c r="J2" s="101" t="s">
        <v>41</v>
      </c>
      <c r="K2" s="97" t="s">
        <v>223</v>
      </c>
      <c r="L2" s="42" t="s">
        <v>224</v>
      </c>
      <c r="M2" s="42" t="s">
        <v>225</v>
      </c>
    </row>
    <row r="3" spans="1:24" ht="30" customHeight="1" x14ac:dyDescent="0.35">
      <c r="A3" s="119" t="s">
        <v>226</v>
      </c>
      <c r="B3" s="43" t="s">
        <v>227</v>
      </c>
      <c r="C3" s="44"/>
      <c r="D3" s="45"/>
      <c r="E3" s="119"/>
      <c r="F3" s="120"/>
      <c r="G3" s="112" t="str">
        <f>HYPERLINK("https://secondarylibrary.crestawards.org/a-balanced-diet/62137804","A balanced diet")</f>
        <v>A balanced diet</v>
      </c>
      <c r="H3" s="46">
        <v>0</v>
      </c>
      <c r="I3" s="47">
        <v>0</v>
      </c>
      <c r="J3" s="102">
        <v>1</v>
      </c>
      <c r="K3" s="98" t="s">
        <v>48</v>
      </c>
      <c r="L3" s="48"/>
      <c r="M3" s="120" t="s">
        <v>228</v>
      </c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</row>
    <row r="4" spans="1:24" ht="41.5" customHeight="1" x14ac:dyDescent="0.35">
      <c r="A4" s="49"/>
      <c r="B4" s="50"/>
      <c r="C4" s="49"/>
      <c r="D4" s="51"/>
      <c r="E4" s="49" t="s">
        <v>80</v>
      </c>
      <c r="F4" s="122" t="s">
        <v>229</v>
      </c>
      <c r="G4" s="113" t="str">
        <f>HYPERLINK("https://secondarylibrary.crestawards.org/a-clean-break/62206002","A clean break")</f>
        <v>A clean break</v>
      </c>
      <c r="H4" s="52">
        <v>1</v>
      </c>
      <c r="I4" s="53">
        <v>0</v>
      </c>
      <c r="J4" s="103">
        <v>0</v>
      </c>
      <c r="K4" s="99" t="s">
        <v>48</v>
      </c>
      <c r="L4" s="54" t="s">
        <v>230</v>
      </c>
      <c r="M4" s="122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1:24" ht="30" customHeight="1" x14ac:dyDescent="0.35">
      <c r="A5" s="49"/>
      <c r="B5" s="50"/>
      <c r="C5" s="49"/>
      <c r="D5" s="51"/>
      <c r="E5" s="49" t="s">
        <v>231</v>
      </c>
      <c r="F5" s="122" t="s">
        <v>232</v>
      </c>
      <c r="G5" s="113" t="str">
        <f>HYPERLINK("https://secondarylibrary.crestawards.org/aerodynamic-sails/62275532","Aerodynamic sails")</f>
        <v>Aerodynamic sails</v>
      </c>
      <c r="H5" s="52">
        <v>0</v>
      </c>
      <c r="I5" s="53">
        <v>0</v>
      </c>
      <c r="J5" s="103">
        <v>1</v>
      </c>
      <c r="K5" s="99" t="s">
        <v>48</v>
      </c>
      <c r="L5" s="54"/>
      <c r="M5" s="122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</row>
    <row r="6" spans="1:24" ht="30" customHeight="1" x14ac:dyDescent="0.35">
      <c r="A6" s="49"/>
      <c r="B6" s="50"/>
      <c r="C6" s="49"/>
      <c r="D6" s="51"/>
      <c r="E6" s="49" t="s">
        <v>80</v>
      </c>
      <c r="F6" s="122" t="s">
        <v>233</v>
      </c>
      <c r="G6" s="113" t="str">
        <f>HYPERLINK("https://secondarylibrary.crestawards.org/are-some-jeans-tougher/61716038","Are some jeans tougher")</f>
        <v>Are some jeans tougher</v>
      </c>
      <c r="H6" s="52">
        <v>0</v>
      </c>
      <c r="I6" s="53">
        <v>1</v>
      </c>
      <c r="J6" s="103">
        <v>0</v>
      </c>
      <c r="K6" s="99" t="s">
        <v>48</v>
      </c>
      <c r="L6" s="54" t="s">
        <v>230</v>
      </c>
      <c r="M6" s="122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</row>
    <row r="7" spans="1:24" ht="41.5" customHeight="1" x14ac:dyDescent="0.35">
      <c r="A7" s="49"/>
      <c r="B7" s="50"/>
      <c r="C7" s="49" t="s">
        <v>234</v>
      </c>
      <c r="D7" s="51" t="s">
        <v>235</v>
      </c>
      <c r="E7" s="49" t="s">
        <v>236</v>
      </c>
      <c r="F7" s="122" t="s">
        <v>237</v>
      </c>
      <c r="G7" s="113" t="str">
        <f>HYPERLINK("https://secondarylibrary.crestawards.org/art-restoration/62214103","Art restoration")</f>
        <v>Art restoration</v>
      </c>
      <c r="H7" s="52">
        <v>0</v>
      </c>
      <c r="I7" s="53">
        <v>1</v>
      </c>
      <c r="J7" s="103">
        <v>0</v>
      </c>
      <c r="K7" s="99" t="s">
        <v>48</v>
      </c>
      <c r="L7" s="54"/>
      <c r="M7" s="122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</row>
    <row r="8" spans="1:24" ht="30" customHeight="1" x14ac:dyDescent="0.35">
      <c r="A8" s="49" t="s">
        <v>238</v>
      </c>
      <c r="B8" s="50" t="s">
        <v>239</v>
      </c>
      <c r="C8" s="49"/>
      <c r="D8" s="51"/>
      <c r="E8" s="49"/>
      <c r="F8" s="122"/>
      <c r="G8" s="113" t="str">
        <f>HYPERLINK("https://secondarylibrary.crestawards.org/gold-grand-challenges/62452389","Biogas generator (Grand Challenge)")</f>
        <v>Biogas generator (Grand Challenge)</v>
      </c>
      <c r="H8" s="52">
        <v>0</v>
      </c>
      <c r="I8" s="53">
        <v>0</v>
      </c>
      <c r="J8" s="103">
        <v>1</v>
      </c>
      <c r="K8" s="99" t="s">
        <v>48</v>
      </c>
      <c r="L8" s="54"/>
      <c r="M8" s="122" t="s">
        <v>240</v>
      </c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</row>
    <row r="9" spans="1:24" ht="41.5" customHeight="1" x14ac:dyDescent="0.35">
      <c r="A9" s="49"/>
      <c r="B9" s="50"/>
      <c r="C9" s="49" t="s">
        <v>234</v>
      </c>
      <c r="D9" s="51" t="s">
        <v>194</v>
      </c>
      <c r="E9" s="49"/>
      <c r="F9" s="122"/>
      <c r="G9" s="113" t="str">
        <f>HYPERLINK("https://secondarylibrary.crestawards.org/brighter-after-a-cup-of-tea/62137807","Brighter after a cup of tea")</f>
        <v>Brighter after a cup of tea</v>
      </c>
      <c r="H9" s="52">
        <v>0</v>
      </c>
      <c r="I9" s="53">
        <v>0</v>
      </c>
      <c r="J9" s="103">
        <v>1</v>
      </c>
      <c r="K9" s="99" t="s">
        <v>48</v>
      </c>
      <c r="L9" s="54"/>
      <c r="M9" s="122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</row>
    <row r="10" spans="1:24" ht="71.5" customHeight="1" x14ac:dyDescent="0.35">
      <c r="A10" s="49"/>
      <c r="B10" s="50"/>
      <c r="C10" s="49" t="s">
        <v>234</v>
      </c>
      <c r="D10" s="51" t="s">
        <v>194</v>
      </c>
      <c r="E10" s="49" t="s">
        <v>236</v>
      </c>
      <c r="F10" s="122" t="s">
        <v>241</v>
      </c>
      <c r="G10" s="113" t="str">
        <f>HYPERLINK("https://secondarylibrary.crestawards.org/compare-suncreams/62137808","Compare different sun creams")</f>
        <v>Compare different sun creams</v>
      </c>
      <c r="H10" s="52">
        <v>0</v>
      </c>
      <c r="I10" s="53">
        <v>0</v>
      </c>
      <c r="J10" s="103">
        <v>1</v>
      </c>
      <c r="K10" s="99" t="s">
        <v>48</v>
      </c>
      <c r="L10" s="54"/>
      <c r="M10" s="122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</row>
    <row r="11" spans="1:24" ht="30" customHeight="1" x14ac:dyDescent="0.35">
      <c r="A11" s="49"/>
      <c r="B11" s="50"/>
      <c r="C11" s="49"/>
      <c r="D11" s="51"/>
      <c r="E11" s="49" t="s">
        <v>80</v>
      </c>
      <c r="F11" s="122" t="s">
        <v>242</v>
      </c>
      <c r="G11" s="113" t="str">
        <f>HYPERLINK("https://secondarylibrary.crestawards.org/compare-fabric-properties/62137798","Compare fabric properties ")</f>
        <v xml:space="preserve">Compare fabric properties </v>
      </c>
      <c r="H11" s="52">
        <v>0</v>
      </c>
      <c r="I11" s="53">
        <v>0</v>
      </c>
      <c r="J11" s="103">
        <v>1</v>
      </c>
      <c r="K11" s="99" t="s">
        <v>48</v>
      </c>
      <c r="L11" s="54"/>
      <c r="M11" s="122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</row>
    <row r="12" spans="1:24" ht="30" customHeight="1" x14ac:dyDescent="0.35">
      <c r="A12" s="49" t="s">
        <v>226</v>
      </c>
      <c r="B12" s="50" t="s">
        <v>53</v>
      </c>
      <c r="C12" s="49"/>
      <c r="D12" s="51"/>
      <c r="E12" s="49"/>
      <c r="F12" s="122"/>
      <c r="G12" s="113" t="str">
        <f>HYPERLINK("https://secondarylibrary.crestawards.org/cooking-pasta/62137416","Cooking pasta")</f>
        <v>Cooking pasta</v>
      </c>
      <c r="H12" s="52">
        <v>0</v>
      </c>
      <c r="I12" s="53">
        <v>1</v>
      </c>
      <c r="J12" s="103">
        <v>0</v>
      </c>
      <c r="K12" s="99" t="s">
        <v>48</v>
      </c>
      <c r="L12" s="54" t="s">
        <v>243</v>
      </c>
      <c r="M12" s="122" t="s">
        <v>244</v>
      </c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</row>
    <row r="13" spans="1:24" ht="30" customHeight="1" x14ac:dyDescent="0.35">
      <c r="A13" s="49"/>
      <c r="B13" s="50"/>
      <c r="C13" s="49" t="s">
        <v>245</v>
      </c>
      <c r="D13" s="51" t="s">
        <v>52</v>
      </c>
      <c r="E13" s="49"/>
      <c r="F13" s="122"/>
      <c r="G13" s="113" t="str">
        <f>HYPERLINK("https://secondarylibrary.crestawards.org/detect-fraud-using-chromatography/62214116","Detect fraud using chromatography")</f>
        <v>Detect fraud using chromatography</v>
      </c>
      <c r="H13" s="52">
        <v>0</v>
      </c>
      <c r="I13" s="53">
        <v>1</v>
      </c>
      <c r="J13" s="103">
        <v>0</v>
      </c>
      <c r="K13" s="99" t="s">
        <v>48</v>
      </c>
      <c r="L13" s="54"/>
      <c r="M13" s="122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</row>
    <row r="14" spans="1:24" ht="44.15" customHeight="1" x14ac:dyDescent="0.35">
      <c r="A14" s="49"/>
      <c r="B14" s="50"/>
      <c r="C14" s="49" t="s">
        <v>245</v>
      </c>
      <c r="D14" s="51" t="s">
        <v>246</v>
      </c>
      <c r="E14" s="49"/>
      <c r="F14" s="122"/>
      <c r="G14" s="113" t="str">
        <f>HYPERLINK("https://secondarylibrary.crestawards.org/detecting-drugs/62214113","Detecting drugs")</f>
        <v>Detecting drugs</v>
      </c>
      <c r="H14" s="52">
        <v>0</v>
      </c>
      <c r="I14" s="53">
        <v>1</v>
      </c>
      <c r="J14" s="103">
        <v>0</v>
      </c>
      <c r="K14" s="99" t="s">
        <v>48</v>
      </c>
      <c r="L14" s="54"/>
      <c r="M14" s="122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</row>
    <row r="15" spans="1:24" ht="43" customHeight="1" x14ac:dyDescent="0.35">
      <c r="A15" s="49"/>
      <c r="B15" s="50"/>
      <c r="C15" s="49" t="s">
        <v>234</v>
      </c>
      <c r="D15" s="51" t="s">
        <v>247</v>
      </c>
      <c r="E15" s="49"/>
      <c r="F15" s="122"/>
      <c r="G15" s="113" t="str">
        <f>HYPERLINK("https://secondarylibrary.crestawards.org/detecting-food-fraud/61761932","Detecting food fraud")</f>
        <v>Detecting food fraud</v>
      </c>
      <c r="H15" s="52">
        <v>0</v>
      </c>
      <c r="I15" s="53">
        <v>0</v>
      </c>
      <c r="J15" s="103">
        <v>1</v>
      </c>
      <c r="K15" s="99" t="s">
        <v>48</v>
      </c>
      <c r="L15" s="54"/>
      <c r="M15" s="122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</row>
    <row r="16" spans="1:24" ht="30" customHeight="1" x14ac:dyDescent="0.35">
      <c r="A16" s="49" t="s">
        <v>248</v>
      </c>
      <c r="B16" s="50" t="s">
        <v>249</v>
      </c>
      <c r="C16" s="49"/>
      <c r="D16" s="51"/>
      <c r="E16" s="49" t="s">
        <v>80</v>
      </c>
      <c r="F16" s="122" t="s">
        <v>250</v>
      </c>
      <c r="G16" s="113" t="str">
        <f>HYPERLINK("https://secondarylibrary.crestawards.org/fabrics-for-cold-weather-clothing/62214157","Fabrics for cold weather clothing")</f>
        <v>Fabrics for cold weather clothing</v>
      </c>
      <c r="H16" s="52">
        <v>0</v>
      </c>
      <c r="I16" s="53">
        <v>1</v>
      </c>
      <c r="J16" s="103">
        <v>0</v>
      </c>
      <c r="K16" s="99" t="s">
        <v>48</v>
      </c>
      <c r="L16" s="54"/>
      <c r="M16" s="122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</row>
    <row r="17" spans="1:24" ht="41.5" customHeight="1" x14ac:dyDescent="0.35">
      <c r="A17" s="49"/>
      <c r="B17" s="50"/>
      <c r="C17" s="49" t="s">
        <v>234</v>
      </c>
      <c r="D17" s="122" t="s">
        <v>251</v>
      </c>
      <c r="E17" s="49"/>
      <c r="F17" s="122"/>
      <c r="G17" s="113" t="str">
        <f>HYPERLINK("https://secondarylibrary.crestawards.org/fraud-detection-testing-metals/61716030","Fraud detection: testing metals")</f>
        <v>Fraud detection: testing metals</v>
      </c>
      <c r="H17" s="52">
        <v>1</v>
      </c>
      <c r="I17" s="53">
        <v>0</v>
      </c>
      <c r="J17" s="103">
        <v>0</v>
      </c>
      <c r="K17" s="99" t="s">
        <v>48</v>
      </c>
      <c r="L17" s="54" t="s">
        <v>58</v>
      </c>
      <c r="M17" s="122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</row>
    <row r="18" spans="1:24" ht="30" customHeight="1" x14ac:dyDescent="0.35">
      <c r="A18" s="49"/>
      <c r="B18" s="50"/>
      <c r="C18" s="49"/>
      <c r="D18" s="51"/>
      <c r="E18" s="49" t="s">
        <v>80</v>
      </c>
      <c r="F18" s="122" t="s">
        <v>250</v>
      </c>
      <c r="G18" s="113" t="str">
        <f>HYPERLINK("https://secondarylibrary.crestawards.org/gold-grand-challenges/62452389","Green building design (Grand Challenge)")</f>
        <v>Green building design (Grand Challenge)</v>
      </c>
      <c r="H18" s="52">
        <v>0</v>
      </c>
      <c r="I18" s="53">
        <v>0</v>
      </c>
      <c r="J18" s="103">
        <v>1</v>
      </c>
      <c r="K18" s="99" t="s">
        <v>48</v>
      </c>
      <c r="L18" s="54" t="s">
        <v>252</v>
      </c>
      <c r="M18" s="122" t="s">
        <v>253</v>
      </c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</row>
    <row r="19" spans="1:24" ht="41.5" customHeight="1" x14ac:dyDescent="0.35">
      <c r="A19" s="49"/>
      <c r="B19" s="50"/>
      <c r="C19" s="49" t="s">
        <v>234</v>
      </c>
      <c r="D19" s="51" t="s">
        <v>254</v>
      </c>
      <c r="E19" s="49" t="s">
        <v>231</v>
      </c>
      <c r="F19" s="122" t="s">
        <v>255</v>
      </c>
      <c r="G19" s="113" t="str">
        <f>HYPERLINK("https://secondarylibrary.crestawards.org/hit-and-run/61716032","Hit and run")</f>
        <v>Hit and run</v>
      </c>
      <c r="H19" s="52">
        <v>0</v>
      </c>
      <c r="I19" s="53">
        <v>1</v>
      </c>
      <c r="J19" s="103">
        <v>0</v>
      </c>
      <c r="K19" s="99" t="s">
        <v>48</v>
      </c>
      <c r="L19" s="54" t="s">
        <v>154</v>
      </c>
      <c r="M19" s="122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</row>
    <row r="20" spans="1:24" ht="30" customHeight="1" x14ac:dyDescent="0.35">
      <c r="A20" s="49"/>
      <c r="B20" s="50"/>
      <c r="C20" s="49"/>
      <c r="D20" s="51"/>
      <c r="E20" s="49" t="s">
        <v>231</v>
      </c>
      <c r="F20" s="122" t="s">
        <v>255</v>
      </c>
      <c r="G20" s="113" t="str">
        <f>HYPERLINK("https://secondarylibrary.crestawards.org/how-do-rockets-work/61716036","How do rockets work?")</f>
        <v>How do rockets work?</v>
      </c>
      <c r="H20" s="52">
        <v>1</v>
      </c>
      <c r="I20" s="53">
        <v>0</v>
      </c>
      <c r="J20" s="103">
        <v>0</v>
      </c>
      <c r="K20" s="99" t="s">
        <v>48</v>
      </c>
      <c r="L20" s="54" t="s">
        <v>256</v>
      </c>
      <c r="M20" s="122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</row>
    <row r="21" spans="1:24" ht="42.65" customHeight="1" x14ac:dyDescent="0.35">
      <c r="A21" s="49"/>
      <c r="B21" s="50"/>
      <c r="C21" s="49" t="s">
        <v>257</v>
      </c>
      <c r="D21" s="51" t="s">
        <v>65</v>
      </c>
      <c r="E21" s="49"/>
      <c r="F21" s="122"/>
      <c r="G21" s="113" t="str">
        <f>HYPERLINK("https://secondarylibrary.crestawards.org/how-healthy-is-your-spread/62214120","How healthy is your spread")</f>
        <v>How healthy is your spread</v>
      </c>
      <c r="H21" s="52">
        <v>0</v>
      </c>
      <c r="I21" s="53">
        <v>1</v>
      </c>
      <c r="J21" s="103">
        <v>0</v>
      </c>
      <c r="K21" s="99" t="s">
        <v>48</v>
      </c>
      <c r="L21" s="54" t="s">
        <v>160</v>
      </c>
      <c r="M21" s="122" t="s">
        <v>258</v>
      </c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</row>
    <row r="22" spans="1:24" ht="30" customHeight="1" x14ac:dyDescent="0.35">
      <c r="A22" s="49" t="s">
        <v>226</v>
      </c>
      <c r="B22" s="50" t="s">
        <v>227</v>
      </c>
      <c r="C22" s="49" t="s">
        <v>257</v>
      </c>
      <c r="D22" s="51" t="s">
        <v>259</v>
      </c>
      <c r="E22" s="49"/>
      <c r="F22" s="122"/>
      <c r="G22" s="113" t="str">
        <f>HYPERLINK("https://secondarylibrary.crestawards.org/how-much-starch-is-in-a-potato/62137799","How much starch is in a potato")</f>
        <v>How much starch is in a potato</v>
      </c>
      <c r="H22" s="52">
        <v>0</v>
      </c>
      <c r="I22" s="53">
        <v>0</v>
      </c>
      <c r="J22" s="103">
        <v>1</v>
      </c>
      <c r="K22" s="99" t="s">
        <v>48</v>
      </c>
      <c r="L22" s="54"/>
      <c r="M22" s="122" t="s">
        <v>260</v>
      </c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</row>
    <row r="23" spans="1:24" ht="30" customHeight="1" x14ac:dyDescent="0.35">
      <c r="A23" s="49" t="s">
        <v>238</v>
      </c>
      <c r="B23" s="50" t="s">
        <v>67</v>
      </c>
      <c r="C23" s="49"/>
      <c r="D23" s="51"/>
      <c r="E23" s="49" t="s">
        <v>164</v>
      </c>
      <c r="F23" s="122" t="s">
        <v>261</v>
      </c>
      <c r="G23" s="113" t="str">
        <f>HYPERLINK("https://secondarylibrary.crestawards.org/how-quick-are-your-reactions/62275536","How quick are your reactions?")</f>
        <v>How quick are your reactions?</v>
      </c>
      <c r="H23" s="52">
        <v>0</v>
      </c>
      <c r="I23" s="53">
        <v>0</v>
      </c>
      <c r="J23" s="103">
        <v>1</v>
      </c>
      <c r="K23" s="99" t="s">
        <v>48</v>
      </c>
      <c r="L23" s="54" t="s">
        <v>262</v>
      </c>
      <c r="M23" s="122" t="s">
        <v>263</v>
      </c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</row>
    <row r="24" spans="1:24" ht="30" customHeight="1" x14ac:dyDescent="0.35">
      <c r="A24" s="49" t="s">
        <v>238</v>
      </c>
      <c r="B24" s="50" t="s">
        <v>67</v>
      </c>
      <c r="C24" s="49"/>
      <c r="D24" s="51"/>
      <c r="E24" s="49" t="s">
        <v>164</v>
      </c>
      <c r="F24" s="122" t="s">
        <v>264</v>
      </c>
      <c r="G24" s="113" t="str">
        <f>HYPERLINK("https://secondarylibrary.crestawards.org/how-steady-is-your-hand/61716042","How steady is your hand")</f>
        <v>How steady is your hand</v>
      </c>
      <c r="H24" s="52">
        <v>0</v>
      </c>
      <c r="I24" s="53">
        <v>1</v>
      </c>
      <c r="J24" s="103">
        <v>0</v>
      </c>
      <c r="K24" s="99" t="s">
        <v>48</v>
      </c>
      <c r="L24" s="54"/>
      <c r="M24" s="122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</row>
    <row r="25" spans="1:24" ht="30" customHeight="1" x14ac:dyDescent="0.35">
      <c r="A25" s="49"/>
      <c r="B25" s="50"/>
      <c r="C25" s="49"/>
      <c r="D25" s="51"/>
      <c r="E25" s="49" t="s">
        <v>80</v>
      </c>
      <c r="F25" s="122" t="s">
        <v>233</v>
      </c>
      <c r="G25" s="113" t="str">
        <f>HYPERLINK("https://secondarylibrary.crestawards.org/how-strong-are-climbing-ropes/62137420","How strong are climbing ropes")</f>
        <v>How strong are climbing ropes</v>
      </c>
      <c r="H25" s="52">
        <v>0</v>
      </c>
      <c r="I25" s="53">
        <v>1</v>
      </c>
      <c r="J25" s="103">
        <v>0</v>
      </c>
      <c r="K25" s="99" t="s">
        <v>48</v>
      </c>
      <c r="L25" s="54" t="s">
        <v>230</v>
      </c>
      <c r="M25" s="122" t="s">
        <v>265</v>
      </c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</row>
    <row r="26" spans="1:24" ht="30" customHeight="1" x14ac:dyDescent="0.35">
      <c r="A26" s="49"/>
      <c r="B26" s="50"/>
      <c r="C26" s="49"/>
      <c r="D26" s="51"/>
      <c r="E26" s="49" t="s">
        <v>236</v>
      </c>
      <c r="F26" s="122" t="s">
        <v>167</v>
      </c>
      <c r="G26" s="114" t="s">
        <v>68</v>
      </c>
      <c r="H26" s="52">
        <v>1</v>
      </c>
      <c r="I26" s="53">
        <v>0</v>
      </c>
      <c r="J26" s="103">
        <v>0</v>
      </c>
      <c r="K26" s="99"/>
      <c r="L26" s="54"/>
      <c r="M26" s="122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</row>
    <row r="27" spans="1:24" ht="30" customHeight="1" x14ac:dyDescent="0.35">
      <c r="A27" s="49"/>
      <c r="B27" s="50"/>
      <c r="C27" s="49" t="s">
        <v>149</v>
      </c>
      <c r="D27" s="51" t="s">
        <v>266</v>
      </c>
      <c r="E27" s="49"/>
      <c r="F27" s="122"/>
      <c r="G27" s="115" t="str">
        <f>HYPERLINK("https://secondarylibrary.crestawards.org/silver-grand-challenges/62452387","Hydrogen fuel cell (Grand Challenge)")</f>
        <v>Hydrogen fuel cell (Grand Challenge)</v>
      </c>
      <c r="H27" s="52">
        <v>0</v>
      </c>
      <c r="I27" s="53">
        <v>1</v>
      </c>
      <c r="J27" s="103">
        <v>0</v>
      </c>
      <c r="K27" s="99" t="s">
        <v>48</v>
      </c>
      <c r="L27" s="54" t="s">
        <v>267</v>
      </c>
      <c r="M27" s="122" t="s">
        <v>268</v>
      </c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</row>
    <row r="28" spans="1:24" ht="30" customHeight="1" x14ac:dyDescent="0.35">
      <c r="A28" s="49" t="s">
        <v>269</v>
      </c>
      <c r="B28" s="50" t="s">
        <v>270</v>
      </c>
      <c r="C28" s="49" t="s">
        <v>80</v>
      </c>
      <c r="D28" s="51" t="s">
        <v>271</v>
      </c>
      <c r="E28" s="49"/>
      <c r="F28" s="122"/>
      <c r="G28" s="113" t="str">
        <f>HYPERLINK("https://secondarylibrary.crestawards.org/ileaps-climate-science-silver-resources/62671813","In the air (Climate Science)")</f>
        <v>In the air (Climate Science)</v>
      </c>
      <c r="H28" s="52">
        <v>0</v>
      </c>
      <c r="I28" s="53">
        <v>1</v>
      </c>
      <c r="J28" s="103">
        <v>0</v>
      </c>
      <c r="K28" s="99" t="s">
        <v>48</v>
      </c>
      <c r="L28" s="54"/>
      <c r="M28" s="122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</row>
    <row r="29" spans="1:24" ht="30" customHeight="1" x14ac:dyDescent="0.35">
      <c r="A29" s="49"/>
      <c r="B29" s="50"/>
      <c r="C29" s="49"/>
      <c r="D29" s="51"/>
      <c r="E29" s="49" t="s">
        <v>80</v>
      </c>
      <c r="F29" s="122" t="s">
        <v>250</v>
      </c>
      <c r="G29" s="113" t="str">
        <f>HYPERLINK("https://secondarylibrary.crestawards.org/insulating-fabrics/61716039","Insulating fabrics")</f>
        <v>Insulating fabrics</v>
      </c>
      <c r="H29" s="52">
        <v>1</v>
      </c>
      <c r="I29" s="53">
        <v>0</v>
      </c>
      <c r="J29" s="103">
        <v>0</v>
      </c>
      <c r="K29" s="99" t="s">
        <v>48</v>
      </c>
      <c r="L29" s="54"/>
      <c r="M29" s="122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</row>
    <row r="30" spans="1:24" ht="42.65" customHeight="1" x14ac:dyDescent="0.35">
      <c r="A30" s="49"/>
      <c r="B30" s="50"/>
      <c r="C30" s="49"/>
      <c r="D30" s="51"/>
      <c r="E30" s="49" t="s">
        <v>231</v>
      </c>
      <c r="F30" s="122" t="s">
        <v>272</v>
      </c>
      <c r="G30" s="114" t="s">
        <v>71</v>
      </c>
      <c r="H30" s="52">
        <v>0</v>
      </c>
      <c r="I30" s="53">
        <v>0</v>
      </c>
      <c r="J30" s="103">
        <v>1</v>
      </c>
      <c r="K30" s="99" t="s">
        <v>48</v>
      </c>
      <c r="L30" s="54" t="s">
        <v>273</v>
      </c>
      <c r="M30" s="122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</row>
    <row r="31" spans="1:24" ht="30" customHeight="1" x14ac:dyDescent="0.35">
      <c r="A31" s="49"/>
      <c r="B31" s="50"/>
      <c r="C31" s="49"/>
      <c r="D31" s="51"/>
      <c r="E31" s="49" t="s">
        <v>231</v>
      </c>
      <c r="F31" s="122" t="s">
        <v>274</v>
      </c>
      <c r="G31" s="113" t="str">
        <f>HYPERLINK("https://secondarylibrary.crestawards.org/investigating-crash-damage/62275539","Investigating crash damage")</f>
        <v>Investigating crash damage</v>
      </c>
      <c r="H31" s="52">
        <v>0</v>
      </c>
      <c r="I31" s="53">
        <v>0</v>
      </c>
      <c r="J31" s="103">
        <v>1</v>
      </c>
      <c r="K31" s="99" t="s">
        <v>48</v>
      </c>
      <c r="L31" s="54" t="s">
        <v>275</v>
      </c>
      <c r="M31" s="122" t="s">
        <v>73</v>
      </c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</row>
    <row r="32" spans="1:24" ht="43" customHeight="1" x14ac:dyDescent="0.35">
      <c r="A32" s="49" t="s">
        <v>238</v>
      </c>
      <c r="B32" s="50" t="s">
        <v>276</v>
      </c>
      <c r="C32" s="49" t="s">
        <v>80</v>
      </c>
      <c r="D32" s="51" t="s">
        <v>277</v>
      </c>
      <c r="E32" s="49"/>
      <c r="F32" s="122"/>
      <c r="G32" s="113" t="str">
        <f>HYPERLINK("https://secondarylibrary.crestawards.org/investigating-vitamin-supplements/62137803","Investigating vitamin supplements")</f>
        <v>Investigating vitamin supplements</v>
      </c>
      <c r="H32" s="52">
        <v>0</v>
      </c>
      <c r="I32" s="53">
        <v>0</v>
      </c>
      <c r="J32" s="103">
        <v>1</v>
      </c>
      <c r="K32" s="99" t="s">
        <v>48</v>
      </c>
      <c r="L32" s="54" t="s">
        <v>160</v>
      </c>
      <c r="M32" s="122" t="s">
        <v>278</v>
      </c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</row>
    <row r="33" spans="1:24" ht="30" customHeight="1" x14ac:dyDescent="0.35">
      <c r="A33" s="49"/>
      <c r="B33" s="50"/>
      <c r="C33" s="49"/>
      <c r="D33" s="51"/>
      <c r="E33" s="49" t="s">
        <v>231</v>
      </c>
      <c r="F33" s="122" t="s">
        <v>279</v>
      </c>
      <c r="G33" s="113" t="str">
        <f>HYPERLINK("https://secondarylibrary.crestawards.org/make-a-rollercoaster-faster/62205990","Make a rollercoaster faster")</f>
        <v>Make a rollercoaster faster</v>
      </c>
      <c r="H33" s="52">
        <v>1</v>
      </c>
      <c r="I33" s="53">
        <v>0</v>
      </c>
      <c r="J33" s="103">
        <v>0</v>
      </c>
      <c r="K33" s="99" t="s">
        <v>48</v>
      </c>
      <c r="L33" s="54" t="s">
        <v>275</v>
      </c>
      <c r="M33" s="122" t="s">
        <v>73</v>
      </c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</row>
    <row r="34" spans="1:24" ht="43.5" customHeight="1" x14ac:dyDescent="0.35">
      <c r="A34" s="49"/>
      <c r="B34" s="50"/>
      <c r="C34" s="49" t="s">
        <v>234</v>
      </c>
      <c r="D34" s="51" t="s">
        <v>280</v>
      </c>
      <c r="E34" s="49"/>
      <c r="F34" s="122"/>
      <c r="G34" s="113" t="str">
        <f>HYPERLINK("https://secondarylibrary.crestawards.org/make-and-analyse-painkillers/62214127","Make and analyse pain relievers")</f>
        <v>Make and analyse pain relievers</v>
      </c>
      <c r="H34" s="52">
        <v>0</v>
      </c>
      <c r="I34" s="53">
        <v>1</v>
      </c>
      <c r="J34" s="103">
        <v>0</v>
      </c>
      <c r="K34" s="99" t="s">
        <v>48</v>
      </c>
      <c r="L34" s="54" t="s">
        <v>281</v>
      </c>
      <c r="M34" s="122" t="s">
        <v>282</v>
      </c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</row>
    <row r="35" spans="1:24" ht="43" customHeight="1" x14ac:dyDescent="0.35">
      <c r="A35" s="49" t="s">
        <v>248</v>
      </c>
      <c r="B35" s="50" t="s">
        <v>133</v>
      </c>
      <c r="C35" s="49" t="s">
        <v>234</v>
      </c>
      <c r="D35" s="51" t="s">
        <v>283</v>
      </c>
      <c r="E35" s="49"/>
      <c r="F35" s="122"/>
      <c r="G35" s="113" t="str">
        <f>HYPERLINK("https://secondarylibrary.crestawards.org/measuring-alcohol-content/62214138","Measuring alcohol content")</f>
        <v>Measuring alcohol content</v>
      </c>
      <c r="H35" s="52">
        <v>0</v>
      </c>
      <c r="I35" s="53">
        <v>1</v>
      </c>
      <c r="J35" s="103">
        <v>0</v>
      </c>
      <c r="K35" s="99" t="s">
        <v>48</v>
      </c>
      <c r="L35" s="54" t="s">
        <v>284</v>
      </c>
      <c r="M35" s="122" t="s">
        <v>285</v>
      </c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</row>
    <row r="36" spans="1:24" ht="44.15" customHeight="1" x14ac:dyDescent="0.35">
      <c r="A36" s="49"/>
      <c r="B36" s="50"/>
      <c r="C36" s="49"/>
      <c r="D36" s="51"/>
      <c r="E36" s="49" t="s">
        <v>80</v>
      </c>
      <c r="F36" s="122" t="s">
        <v>229</v>
      </c>
      <c r="G36" s="114" t="s">
        <v>76</v>
      </c>
      <c r="H36" s="52">
        <v>0</v>
      </c>
      <c r="I36" s="53">
        <v>0</v>
      </c>
      <c r="J36" s="103">
        <v>1</v>
      </c>
      <c r="K36" s="99" t="s">
        <v>48</v>
      </c>
      <c r="L36" s="54" t="s">
        <v>286</v>
      </c>
      <c r="M36" s="122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</row>
    <row r="37" spans="1:24" ht="43.5" customHeight="1" x14ac:dyDescent="0.35">
      <c r="A37" s="49" t="s">
        <v>269</v>
      </c>
      <c r="B37" s="50" t="s">
        <v>270</v>
      </c>
      <c r="C37" s="49" t="s">
        <v>130</v>
      </c>
      <c r="D37" s="51" t="s">
        <v>287</v>
      </c>
      <c r="E37" s="49"/>
      <c r="F37" s="122"/>
      <c r="G37" s="113" t="str">
        <f>HYPERLINK("https://secondarylibrary.crestawards.org/monitoring-acid-rain/62206088","Monitoring acid rain")</f>
        <v>Monitoring acid rain</v>
      </c>
      <c r="H37" s="52">
        <v>1</v>
      </c>
      <c r="I37" s="53">
        <v>0</v>
      </c>
      <c r="J37" s="103">
        <v>0</v>
      </c>
      <c r="K37" s="99" t="s">
        <v>48</v>
      </c>
      <c r="L37" s="54" t="s">
        <v>160</v>
      </c>
      <c r="M37" s="122" t="s">
        <v>288</v>
      </c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</row>
    <row r="38" spans="1:24" ht="42" customHeight="1" x14ac:dyDescent="0.35">
      <c r="A38" s="49"/>
      <c r="B38" s="50"/>
      <c r="C38" s="49" t="s">
        <v>130</v>
      </c>
      <c r="D38" s="51" t="s">
        <v>277</v>
      </c>
      <c r="E38" s="49"/>
      <c r="F38" s="122"/>
      <c r="G38" s="113" t="str">
        <f>HYPERLINK("https://secondarylibrary.crestawards.org/monitoring-lead-pollution/62275540","Monitoring lead pollution")</f>
        <v>Monitoring lead pollution</v>
      </c>
      <c r="H38" s="52">
        <v>0</v>
      </c>
      <c r="I38" s="53">
        <v>0</v>
      </c>
      <c r="J38" s="103">
        <v>1</v>
      </c>
      <c r="K38" s="99" t="s">
        <v>48</v>
      </c>
      <c r="L38" s="54"/>
      <c r="M38" s="122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</row>
    <row r="39" spans="1:24" ht="42" customHeight="1" x14ac:dyDescent="0.35">
      <c r="A39" s="49" t="s">
        <v>269</v>
      </c>
      <c r="B39" s="50" t="s">
        <v>270</v>
      </c>
      <c r="C39" s="49" t="s">
        <v>130</v>
      </c>
      <c r="D39" s="51" t="s">
        <v>277</v>
      </c>
      <c r="E39" s="49"/>
      <c r="F39" s="122"/>
      <c r="G39" s="113" t="str">
        <f>HYPERLINK("https://secondarylibrary.crestawards.org/monitoring-water-pollution/62214145","Monitoring water pollution")</f>
        <v>Monitoring water pollution</v>
      </c>
      <c r="H39" s="52">
        <v>0</v>
      </c>
      <c r="I39" s="53">
        <v>1</v>
      </c>
      <c r="J39" s="103">
        <v>0</v>
      </c>
      <c r="K39" s="99" t="s">
        <v>48</v>
      </c>
      <c r="L39" s="54" t="s">
        <v>160</v>
      </c>
      <c r="M39" s="122" t="s">
        <v>289</v>
      </c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</row>
    <row r="40" spans="1:24" ht="54.65" customHeight="1" x14ac:dyDescent="0.35">
      <c r="A40" s="49" t="s">
        <v>248</v>
      </c>
      <c r="B40" s="56" t="s">
        <v>249</v>
      </c>
      <c r="C40" s="49" t="s">
        <v>234</v>
      </c>
      <c r="D40" s="51" t="s">
        <v>290</v>
      </c>
      <c r="E40" s="49"/>
      <c r="F40" s="123"/>
      <c r="G40" s="113" t="str">
        <f>HYPERLINK("https://secondarylibrary.crestawards.org/oral-rehydration-therapies/62137365","Oral rehydration therapies")</f>
        <v>Oral rehydration therapies</v>
      </c>
      <c r="H40" s="52">
        <v>0</v>
      </c>
      <c r="I40" s="53">
        <v>1</v>
      </c>
      <c r="J40" s="103">
        <v>0</v>
      </c>
      <c r="K40" s="99" t="s">
        <v>48</v>
      </c>
      <c r="L40" s="54" t="s">
        <v>160</v>
      </c>
      <c r="M40" s="122" t="s">
        <v>289</v>
      </c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</row>
    <row r="41" spans="1:24" ht="30" customHeight="1" x14ac:dyDescent="0.35">
      <c r="A41" s="49" t="s">
        <v>269</v>
      </c>
      <c r="B41" s="50" t="s">
        <v>291</v>
      </c>
      <c r="C41" s="49"/>
      <c r="D41" s="51"/>
      <c r="E41" s="49"/>
      <c r="F41" s="122"/>
      <c r="G41" s="113" t="str">
        <f>HYPERLINK("https://secondarylibrary.crestawards.org/plant-growth-and-fertilisers/61716040","Plant growth and fertilisers")</f>
        <v>Plant growth and fertilisers</v>
      </c>
      <c r="H41" s="52">
        <v>0</v>
      </c>
      <c r="I41" s="53">
        <v>1</v>
      </c>
      <c r="J41" s="103">
        <v>0</v>
      </c>
      <c r="K41" s="99" t="s">
        <v>48</v>
      </c>
      <c r="L41" s="54" t="s">
        <v>262</v>
      </c>
      <c r="M41" s="122" t="s">
        <v>292</v>
      </c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</row>
    <row r="42" spans="1:24" ht="30" customHeight="1" x14ac:dyDescent="0.35">
      <c r="A42" s="49" t="s">
        <v>269</v>
      </c>
      <c r="B42" s="50" t="s">
        <v>291</v>
      </c>
      <c r="C42" s="49"/>
      <c r="D42" s="51"/>
      <c r="E42" s="49"/>
      <c r="F42" s="122"/>
      <c r="G42" s="113" t="str">
        <f>HYPERLINK("https://secondarylibrary.crestawards.org/plant-nutrients/61716041","Plant growth and nutrients")</f>
        <v>Plant growth and nutrients</v>
      </c>
      <c r="H42" s="52">
        <v>1</v>
      </c>
      <c r="I42" s="53">
        <v>0</v>
      </c>
      <c r="J42" s="103">
        <v>0</v>
      </c>
      <c r="K42" s="99" t="s">
        <v>48</v>
      </c>
      <c r="L42" s="54"/>
      <c r="M42" s="122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</row>
    <row r="43" spans="1:24" ht="30" customHeight="1" x14ac:dyDescent="0.35">
      <c r="A43" s="49"/>
      <c r="B43" s="50"/>
      <c r="C43" s="49"/>
      <c r="D43" s="51"/>
      <c r="E43" s="49" t="s">
        <v>80</v>
      </c>
      <c r="F43" s="122" t="s">
        <v>58</v>
      </c>
      <c r="G43" s="113" t="str">
        <f>HYPERLINK("https://secondarylibrary.crestawards.org/quality-control/62206092","Quality control")</f>
        <v>Quality control</v>
      </c>
      <c r="H43" s="52">
        <v>1</v>
      </c>
      <c r="I43" s="53">
        <v>0</v>
      </c>
      <c r="J43" s="103">
        <v>0</v>
      </c>
      <c r="K43" s="99" t="s">
        <v>48</v>
      </c>
      <c r="L43" s="54"/>
      <c r="M43" s="122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</row>
    <row r="44" spans="1:24" ht="83.5" customHeight="1" x14ac:dyDescent="0.35">
      <c r="A44" s="49"/>
      <c r="B44" s="50"/>
      <c r="C44" s="49" t="s">
        <v>257</v>
      </c>
      <c r="D44" s="51" t="s">
        <v>293</v>
      </c>
      <c r="E44" s="49"/>
      <c r="F44" s="122"/>
      <c r="G44" s="114" t="s">
        <v>89</v>
      </c>
      <c r="H44" s="52">
        <v>0</v>
      </c>
      <c r="I44" s="53">
        <v>0</v>
      </c>
      <c r="J44" s="103">
        <v>1</v>
      </c>
      <c r="K44" s="99" t="s">
        <v>48</v>
      </c>
      <c r="L44" s="54" t="s">
        <v>197</v>
      </c>
      <c r="M44" s="122" t="s">
        <v>66</v>
      </c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</row>
    <row r="45" spans="1:24" ht="40.5" customHeight="1" x14ac:dyDescent="0.35">
      <c r="A45" s="49" t="s">
        <v>294</v>
      </c>
      <c r="B45" s="50" t="s">
        <v>295</v>
      </c>
      <c r="C45" s="49" t="s">
        <v>234</v>
      </c>
      <c r="D45" s="51" t="s">
        <v>194</v>
      </c>
      <c r="E45" s="49"/>
      <c r="F45" s="122"/>
      <c r="G45" s="113" t="str">
        <f>HYPERLINK("https://secondarylibrary.crestawards.org/revealing-fingerprints/62206096","Revealing fingerprints")</f>
        <v>Revealing fingerprints</v>
      </c>
      <c r="H45" s="52">
        <v>1</v>
      </c>
      <c r="I45" s="53">
        <v>0</v>
      </c>
      <c r="J45" s="103">
        <v>0</v>
      </c>
      <c r="K45" s="99" t="s">
        <v>48</v>
      </c>
      <c r="L45" s="54"/>
      <c r="M45" s="122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</row>
    <row r="46" spans="1:24" ht="30" customHeight="1" x14ac:dyDescent="0.35">
      <c r="A46" s="49"/>
      <c r="B46" s="50"/>
      <c r="C46" s="49"/>
      <c r="D46" s="51"/>
      <c r="E46" s="49"/>
      <c r="F46" s="122"/>
      <c r="G46" s="113" t="str">
        <f>HYPERLINK("https://secondarylibrary.crestawards.org/sailing-clothing/61716037","Sailing clothing")</f>
        <v>Sailing clothing</v>
      </c>
      <c r="H46" s="52">
        <v>1</v>
      </c>
      <c r="I46" s="53">
        <v>0</v>
      </c>
      <c r="J46" s="103">
        <v>0</v>
      </c>
      <c r="K46" s="99"/>
      <c r="L46" s="54"/>
      <c r="M46" s="122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</row>
    <row r="47" spans="1:24" ht="30" customHeight="1" x14ac:dyDescent="0.35">
      <c r="A47" s="49"/>
      <c r="B47" s="50"/>
      <c r="C47" s="49"/>
      <c r="D47" s="51"/>
      <c r="E47" s="49"/>
      <c r="F47" s="122"/>
      <c r="G47" s="113" t="str">
        <f>HYPERLINK("https://secondarylibrary.crestawards.org/shampoo-and-hair-types/62137441","Shampoo and hair types")</f>
        <v>Shampoo and hair types</v>
      </c>
      <c r="H47" s="52">
        <v>0</v>
      </c>
      <c r="I47" s="53">
        <v>1</v>
      </c>
      <c r="J47" s="103">
        <v>0</v>
      </c>
      <c r="K47" s="99"/>
      <c r="L47" s="54"/>
      <c r="M47" s="122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</row>
    <row r="48" spans="1:24" ht="70.5" customHeight="1" x14ac:dyDescent="0.35">
      <c r="A48" s="49"/>
      <c r="B48" s="50"/>
      <c r="C48" s="49"/>
      <c r="D48" s="51"/>
      <c r="E48" s="49" t="s">
        <v>236</v>
      </c>
      <c r="F48" s="122" t="s">
        <v>241</v>
      </c>
      <c r="G48" s="113" t="str">
        <f>HYPERLINK("https://secondarylibrary.crestawards.org/testing-suncreams/62137428","Testing suncreams")</f>
        <v>Testing suncreams</v>
      </c>
      <c r="H48" s="52">
        <v>0</v>
      </c>
      <c r="I48" s="53">
        <v>1</v>
      </c>
      <c r="J48" s="103">
        <v>0</v>
      </c>
      <c r="K48" s="99" t="s">
        <v>48</v>
      </c>
      <c r="L48" s="54"/>
      <c r="M48" s="122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</row>
    <row r="49" spans="1:24" ht="30" customHeight="1" x14ac:dyDescent="0.35">
      <c r="A49" s="49"/>
      <c r="B49" s="50"/>
      <c r="C49" s="49"/>
      <c r="D49" s="51"/>
      <c r="E49" s="49"/>
      <c r="F49" s="122"/>
      <c r="G49" s="113" t="str">
        <f>HYPERLINK("https://secondarylibrary.crestawards.org/testing-toothpastes/61716035","Testing toothpastes")</f>
        <v>Testing toothpastes</v>
      </c>
      <c r="H49" s="52">
        <v>0</v>
      </c>
      <c r="I49" s="53">
        <v>1</v>
      </c>
      <c r="J49" s="103">
        <v>0</v>
      </c>
      <c r="K49" s="99"/>
      <c r="L49" s="54"/>
      <c r="M49" s="122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</row>
    <row r="50" spans="1:24" ht="30" customHeight="1" x14ac:dyDescent="0.35">
      <c r="A50" s="49" t="s">
        <v>238</v>
      </c>
      <c r="B50" s="50" t="s">
        <v>296</v>
      </c>
      <c r="C50" s="49"/>
      <c r="D50" s="51"/>
      <c r="E50" s="49"/>
      <c r="F50" s="122"/>
      <c r="G50" s="113" t="str">
        <f>HYPERLINK("https://secondarylibrary.crestawards.org/the-effect-of-additives-on-bread/62137800","The effect of additives on bread")</f>
        <v>The effect of additives on bread</v>
      </c>
      <c r="H50" s="52">
        <v>0</v>
      </c>
      <c r="I50" s="53">
        <v>0</v>
      </c>
      <c r="J50" s="103">
        <v>1</v>
      </c>
      <c r="K50" s="99" t="s">
        <v>48</v>
      </c>
      <c r="L50" s="54" t="s">
        <v>297</v>
      </c>
      <c r="M50" s="122" t="s">
        <v>298</v>
      </c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</row>
    <row r="51" spans="1:24" ht="30" customHeight="1" x14ac:dyDescent="0.35">
      <c r="A51" s="49" t="s">
        <v>238</v>
      </c>
      <c r="B51" s="50" t="s">
        <v>299</v>
      </c>
      <c r="C51" s="49"/>
      <c r="D51" s="51"/>
      <c r="E51" s="49" t="s">
        <v>80</v>
      </c>
      <c r="F51" s="122" t="s">
        <v>111</v>
      </c>
      <c r="G51" s="113" t="str">
        <f>HYPERLINK("https://secondarylibrary.crestawards.org/the-effect-of-treatments-on-hair/62137805","The effect of treatments on hair")</f>
        <v>The effect of treatments on hair</v>
      </c>
      <c r="H51" s="52">
        <v>0</v>
      </c>
      <c r="I51" s="53">
        <v>0</v>
      </c>
      <c r="J51" s="103">
        <v>1</v>
      </c>
      <c r="K51" s="99" t="s">
        <v>48</v>
      </c>
      <c r="L51" s="54"/>
      <c r="M51" s="122" t="s">
        <v>244</v>
      </c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</row>
    <row r="52" spans="1:24" ht="30" customHeight="1" x14ac:dyDescent="0.35">
      <c r="A52" s="49" t="s">
        <v>238</v>
      </c>
      <c r="B52" s="50" t="s">
        <v>99</v>
      </c>
      <c r="C52" s="49"/>
      <c r="D52" s="51"/>
      <c r="E52" s="49"/>
      <c r="F52" s="122"/>
      <c r="G52" s="113" t="str">
        <f>HYPERLINK("https://secondarylibrary.crestawards.org/the-fizz-in-fizzy-drinks/62137361","The fizz in fizzy drinks")</f>
        <v>The fizz in fizzy drinks</v>
      </c>
      <c r="H52" s="52">
        <v>0</v>
      </c>
      <c r="I52" s="53">
        <v>1</v>
      </c>
      <c r="J52" s="103">
        <v>0</v>
      </c>
      <c r="K52" s="99" t="s">
        <v>48</v>
      </c>
      <c r="L52" s="54" t="s">
        <v>300</v>
      </c>
      <c r="M52" s="122" t="s">
        <v>244</v>
      </c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</row>
    <row r="53" spans="1:24" ht="41.5" customHeight="1" x14ac:dyDescent="0.35">
      <c r="A53" s="49"/>
      <c r="B53" s="50"/>
      <c r="C53" s="49"/>
      <c r="D53" s="51"/>
      <c r="E53" s="49" t="s">
        <v>80</v>
      </c>
      <c r="F53" s="122" t="s">
        <v>301</v>
      </c>
      <c r="G53" s="113" t="str">
        <f>HYPERLINK("https://secondarylibrary.crestawards.org/the-properties-of-saucepans/62137806","The properties of saucepans")</f>
        <v>The properties of saucepans</v>
      </c>
      <c r="H53" s="52">
        <v>0</v>
      </c>
      <c r="I53" s="53">
        <v>0</v>
      </c>
      <c r="J53" s="103">
        <v>1</v>
      </c>
      <c r="K53" s="99" t="s">
        <v>48</v>
      </c>
      <c r="L53" s="54"/>
      <c r="M53" s="122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</row>
    <row r="54" spans="1:24" ht="55.5" customHeight="1" x14ac:dyDescent="0.35">
      <c r="A54" s="55"/>
      <c r="B54" s="56"/>
      <c r="C54" s="49" t="s">
        <v>130</v>
      </c>
      <c r="D54" s="51" t="s">
        <v>290</v>
      </c>
      <c r="E54" s="49"/>
      <c r="F54" s="123"/>
      <c r="G54" s="113" t="str">
        <f>HYPERLINK("https://L54secondarylibrary.crestawards.org/treatments-for-dehydration/61716028","Treatments for dehydration")</f>
        <v>Treatments for dehydration</v>
      </c>
      <c r="H54" s="52">
        <v>1</v>
      </c>
      <c r="I54" s="53">
        <v>0</v>
      </c>
      <c r="J54" s="103">
        <v>0</v>
      </c>
      <c r="K54" s="99" t="s">
        <v>48</v>
      </c>
      <c r="L54" s="54"/>
      <c r="M54" s="122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</row>
    <row r="55" spans="1:24" ht="43.5" customHeight="1" x14ac:dyDescent="0.35">
      <c r="A55" s="49"/>
      <c r="B55" s="50"/>
      <c r="C55" s="49"/>
      <c r="D55" s="51"/>
      <c r="E55" s="49" t="s">
        <v>80</v>
      </c>
      <c r="F55" s="122" t="s">
        <v>302</v>
      </c>
      <c r="G55" s="114" t="s">
        <v>104</v>
      </c>
      <c r="H55" s="52">
        <v>0</v>
      </c>
      <c r="I55" s="53">
        <v>0</v>
      </c>
      <c r="J55" s="103">
        <v>1</v>
      </c>
      <c r="K55" s="99" t="s">
        <v>48</v>
      </c>
      <c r="L55" s="54"/>
      <c r="M55" s="122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</row>
    <row r="56" spans="1:24" ht="30" customHeight="1" x14ac:dyDescent="0.35">
      <c r="A56" s="49" t="s">
        <v>248</v>
      </c>
      <c r="B56" s="50" t="s">
        <v>133</v>
      </c>
      <c r="C56" s="49"/>
      <c r="D56" s="51"/>
      <c r="E56" s="49"/>
      <c r="F56" s="122"/>
      <c r="G56" s="113" t="str">
        <f>HYPERLINK("https://secondarylibrary.crestawards.org/what-makes-bread-rise/62134680","What makes bread rise")</f>
        <v>What makes bread rise</v>
      </c>
      <c r="H56" s="52">
        <v>1</v>
      </c>
      <c r="I56" s="53">
        <v>0</v>
      </c>
      <c r="J56" s="103">
        <v>0</v>
      </c>
      <c r="K56" s="99"/>
      <c r="L56" s="54"/>
      <c r="M56" s="122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</row>
    <row r="57" spans="1:24" ht="43" customHeight="1" x14ac:dyDescent="0.35">
      <c r="A57" s="49" t="s">
        <v>226</v>
      </c>
      <c r="B57" s="50" t="s">
        <v>227</v>
      </c>
      <c r="C57" s="49"/>
      <c r="D57" s="51"/>
      <c r="E57" s="49" t="s">
        <v>80</v>
      </c>
      <c r="F57" s="122" t="s">
        <v>303</v>
      </c>
      <c r="G57" s="113" t="str">
        <f>HYPERLINK("https://secondarylibrary.crestawards.org/whats-in-food/61716034","What's in food")</f>
        <v>What's in food</v>
      </c>
      <c r="H57" s="52">
        <v>1</v>
      </c>
      <c r="I57" s="53">
        <v>0</v>
      </c>
      <c r="J57" s="103">
        <v>0</v>
      </c>
      <c r="K57" s="99" t="s">
        <v>48</v>
      </c>
      <c r="L57" s="54" t="s">
        <v>304</v>
      </c>
      <c r="M57" s="122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</row>
    <row r="58" spans="1:24" ht="30" customHeight="1" x14ac:dyDescent="0.35">
      <c r="A58" s="49"/>
      <c r="B58" s="50"/>
      <c r="C58" s="49"/>
      <c r="D58" s="51"/>
      <c r="E58" s="49" t="s">
        <v>231</v>
      </c>
      <c r="F58" s="122" t="s">
        <v>305</v>
      </c>
      <c r="G58" s="113" t="str">
        <f>HYPERLINK("https://secondarylibrary.crestawards.org/which-crisps-are-crispiest/62134698","Which crisps are crispiest")</f>
        <v>Which crisps are crispiest</v>
      </c>
      <c r="H58" s="52">
        <v>1</v>
      </c>
      <c r="I58" s="53">
        <v>0</v>
      </c>
      <c r="J58" s="103">
        <v>0</v>
      </c>
      <c r="K58" s="99" t="s">
        <v>48</v>
      </c>
      <c r="L58" s="54"/>
      <c r="M58" s="122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</row>
    <row r="59" spans="1:24" ht="44.15" customHeight="1" x14ac:dyDescent="0.35">
      <c r="A59" s="49" t="s">
        <v>226</v>
      </c>
      <c r="B59" s="50" t="s">
        <v>306</v>
      </c>
      <c r="C59" s="49" t="s">
        <v>257</v>
      </c>
      <c r="D59" s="51" t="s">
        <v>65</v>
      </c>
      <c r="E59" s="49"/>
      <c r="F59" s="122"/>
      <c r="G59" s="113" t="str">
        <f>HYPERLINK("https://secondarylibrary.crestawards.org/which-crisps-are-healthiest/62137449","Which crisps are the healthiest")</f>
        <v>Which crisps are the healthiest</v>
      </c>
      <c r="H59" s="52">
        <v>0</v>
      </c>
      <c r="I59" s="53">
        <v>1</v>
      </c>
      <c r="J59" s="103">
        <v>0</v>
      </c>
      <c r="K59" s="99" t="s">
        <v>48</v>
      </c>
      <c r="L59" s="54" t="s">
        <v>160</v>
      </c>
      <c r="M59" s="122" t="s">
        <v>289</v>
      </c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</row>
    <row r="60" spans="1:24" ht="30" customHeight="1" x14ac:dyDescent="0.35">
      <c r="A60" s="49" t="s">
        <v>269</v>
      </c>
      <c r="B60" s="50" t="s">
        <v>291</v>
      </c>
      <c r="C60" s="49"/>
      <c r="D60" s="51"/>
      <c r="E60" s="49"/>
      <c r="F60" s="122"/>
      <c r="G60" s="113" t="str">
        <f>HYPERLINK("https://secondarylibrary.crestawards.org/which-fertiliser/61716029","Which fertiliser works best?")</f>
        <v>Which fertiliser works best?</v>
      </c>
      <c r="H60" s="52">
        <v>0</v>
      </c>
      <c r="I60" s="53">
        <v>0</v>
      </c>
      <c r="J60" s="103">
        <v>1</v>
      </c>
      <c r="K60" s="99" t="s">
        <v>48</v>
      </c>
      <c r="L60" s="54" t="s">
        <v>307</v>
      </c>
      <c r="M60" s="122" t="s">
        <v>298</v>
      </c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</row>
    <row r="61" spans="1:24" ht="30" customHeight="1" x14ac:dyDescent="0.35">
      <c r="A61" s="49"/>
      <c r="B61" s="50"/>
      <c r="C61" s="49"/>
      <c r="D61" s="51"/>
      <c r="E61" s="49" t="s">
        <v>80</v>
      </c>
      <c r="F61" s="122" t="s">
        <v>308</v>
      </c>
      <c r="G61" s="113" t="str">
        <f>HYPERLINK("https://secondarylibrary.crestawards.org/which-material-is-strongest/62134711","Which material is strongest")</f>
        <v>Which material is strongest</v>
      </c>
      <c r="H61" s="52">
        <v>1</v>
      </c>
      <c r="I61" s="53">
        <v>0</v>
      </c>
      <c r="J61" s="103">
        <v>0</v>
      </c>
      <c r="K61" s="99" t="s">
        <v>48</v>
      </c>
      <c r="L61" s="54"/>
      <c r="M61" s="122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</row>
    <row r="62" spans="1:24" ht="30" customHeight="1" x14ac:dyDescent="0.35">
      <c r="A62" s="49" t="s">
        <v>80</v>
      </c>
      <c r="B62" s="50" t="s">
        <v>309</v>
      </c>
      <c r="C62" s="49"/>
      <c r="D62" s="51"/>
      <c r="E62" s="49"/>
      <c r="F62" s="122"/>
      <c r="G62" s="113" t="str">
        <f>HYPERLINK("https://secondarylibrary.crestawards.org/who-is-the-fittest-in-your-class/62206099","Who is the fittest in your class")</f>
        <v>Who is the fittest in your class</v>
      </c>
      <c r="H62" s="52">
        <v>1</v>
      </c>
      <c r="I62" s="53">
        <v>0</v>
      </c>
      <c r="J62" s="103">
        <v>0</v>
      </c>
      <c r="K62" s="99" t="s">
        <v>48</v>
      </c>
      <c r="L62" s="54"/>
      <c r="M62" s="122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</row>
    <row r="63" spans="1:24" ht="30" customHeight="1" x14ac:dyDescent="0.35">
      <c r="A63" s="49" t="s">
        <v>80</v>
      </c>
      <c r="B63" s="50" t="s">
        <v>310</v>
      </c>
      <c r="C63" s="49"/>
      <c r="D63" s="51"/>
      <c r="E63" s="49"/>
      <c r="F63" s="122"/>
      <c r="G63" s="113" t="str">
        <f>HYPERLINK("https://secondarylibrary.crestawards.org/why-do-we-use-shampoo/62134727","Why do we use shampoo")</f>
        <v>Why do we use shampoo</v>
      </c>
      <c r="H63" s="52">
        <v>1</v>
      </c>
      <c r="I63" s="53">
        <v>0</v>
      </c>
      <c r="J63" s="103">
        <v>0</v>
      </c>
      <c r="K63" s="99"/>
      <c r="L63" s="54"/>
      <c r="M63" s="122" t="s">
        <v>216</v>
      </c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</row>
    <row r="64" spans="1:24" ht="30" customHeight="1" x14ac:dyDescent="0.35">
      <c r="A64" s="49"/>
      <c r="B64" s="50"/>
      <c r="C64" s="49" t="s">
        <v>80</v>
      </c>
      <c r="D64" s="51" t="s">
        <v>311</v>
      </c>
      <c r="E64" s="49"/>
      <c r="F64" s="122"/>
      <c r="G64" s="116" t="str">
        <f>HYPERLINK("https://secondarylibrary.crestawards.org/bronze-grand-challenges/62452388","Wind power (Grand Challenge)")</f>
        <v>Wind power (Grand Challenge)</v>
      </c>
      <c r="H64" s="52">
        <v>1</v>
      </c>
      <c r="I64" s="53">
        <v>0</v>
      </c>
      <c r="J64" s="103">
        <v>0</v>
      </c>
      <c r="K64" s="99" t="s">
        <v>48</v>
      </c>
      <c r="L64" s="54"/>
      <c r="M64" s="122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</row>
    <row r="65" spans="1:24" ht="30" customHeight="1" x14ac:dyDescent="0.35">
      <c r="A65" s="57" t="s">
        <v>238</v>
      </c>
      <c r="B65" s="58" t="s">
        <v>312</v>
      </c>
      <c r="C65" s="57"/>
      <c r="D65" s="59"/>
      <c r="E65" s="57"/>
      <c r="F65" s="60"/>
      <c r="G65" s="117" t="str">
        <f>HYPERLINK("https://secondarylibrary.crestawards.org/world-wide-washing-collection/61995058","Worldwide washing")</f>
        <v>Worldwide washing</v>
      </c>
      <c r="H65" s="61">
        <v>0</v>
      </c>
      <c r="I65" s="62">
        <v>0</v>
      </c>
      <c r="J65" s="104">
        <v>1</v>
      </c>
      <c r="K65" s="100" t="s">
        <v>48</v>
      </c>
      <c r="L65" s="63" t="s">
        <v>262</v>
      </c>
      <c r="M65" s="60" t="s">
        <v>240</v>
      </c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</row>
    <row r="66" spans="1:24" ht="30" customHeight="1" x14ac:dyDescent="0.35">
      <c r="A66" s="41"/>
      <c r="B66" s="41"/>
      <c r="C66" s="40"/>
      <c r="D66" s="41"/>
      <c r="E66" s="41"/>
      <c r="F66" s="41"/>
      <c r="G66" s="40"/>
      <c r="H66" s="41"/>
      <c r="I66" s="41"/>
      <c r="J66" s="41"/>
      <c r="K66" s="39"/>
      <c r="L66" s="40"/>
      <c r="M66" s="40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</row>
    <row r="67" spans="1:24" ht="30" customHeight="1" x14ac:dyDescent="0.35">
      <c r="A67" s="41"/>
      <c r="B67" s="41"/>
      <c r="C67" s="40"/>
      <c r="D67" s="41"/>
      <c r="E67" s="41"/>
      <c r="F67" s="41"/>
      <c r="G67" s="40"/>
      <c r="H67" s="41"/>
      <c r="I67" s="41"/>
      <c r="J67" s="41"/>
      <c r="K67" s="39"/>
      <c r="L67" s="40"/>
      <c r="M67" s="40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</row>
    <row r="68" spans="1:24" ht="30" customHeight="1" x14ac:dyDescent="0.35">
      <c r="A68" s="41"/>
      <c r="B68" s="41"/>
      <c r="C68" s="40"/>
      <c r="D68" s="41"/>
      <c r="E68" s="41"/>
      <c r="F68" s="41"/>
      <c r="G68" s="40"/>
      <c r="H68" s="41"/>
      <c r="I68" s="41"/>
      <c r="J68" s="41"/>
      <c r="K68" s="39"/>
      <c r="L68" s="40"/>
      <c r="M68" s="40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</row>
    <row r="69" spans="1:24" ht="30" customHeight="1" x14ac:dyDescent="0.35">
      <c r="A69" s="41"/>
      <c r="B69" s="41"/>
      <c r="C69" s="40"/>
      <c r="D69" s="41"/>
      <c r="E69" s="41"/>
      <c r="F69" s="41"/>
      <c r="G69" s="40"/>
      <c r="H69" s="41"/>
      <c r="I69" s="41"/>
      <c r="J69" s="41"/>
      <c r="K69" s="39"/>
      <c r="L69" s="40"/>
      <c r="M69" s="40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</row>
    <row r="70" spans="1:24" ht="30" customHeight="1" x14ac:dyDescent="0.35">
      <c r="A70" s="41"/>
      <c r="B70" s="41"/>
      <c r="C70" s="40"/>
      <c r="D70" s="41"/>
      <c r="E70" s="41"/>
      <c r="F70" s="41"/>
      <c r="G70" s="40"/>
      <c r="H70" s="41"/>
      <c r="I70" s="41"/>
      <c r="J70" s="41"/>
      <c r="K70" s="39"/>
      <c r="L70" s="40"/>
      <c r="M70" s="40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</row>
    <row r="71" spans="1:24" ht="30" customHeight="1" x14ac:dyDescent="0.35">
      <c r="A71" s="41"/>
      <c r="B71" s="41"/>
      <c r="C71" s="40"/>
      <c r="D71" s="41"/>
      <c r="E71" s="41"/>
      <c r="F71" s="41"/>
      <c r="G71" s="40"/>
      <c r="H71" s="41"/>
      <c r="I71" s="41"/>
      <c r="J71" s="41"/>
      <c r="K71" s="39"/>
      <c r="L71" s="40"/>
      <c r="M71" s="40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</row>
    <row r="72" spans="1:24" ht="30" customHeight="1" x14ac:dyDescent="0.35">
      <c r="A72" s="41"/>
      <c r="B72" s="41"/>
      <c r="C72" s="40"/>
      <c r="D72" s="41"/>
      <c r="E72" s="41"/>
      <c r="F72" s="41"/>
      <c r="G72" s="40"/>
      <c r="H72" s="41"/>
      <c r="I72" s="41"/>
      <c r="J72" s="41"/>
      <c r="K72" s="39"/>
      <c r="L72" s="40"/>
      <c r="M72" s="40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</row>
    <row r="73" spans="1:24" ht="30" customHeight="1" x14ac:dyDescent="0.35">
      <c r="A73" s="41"/>
      <c r="B73" s="41"/>
      <c r="C73" s="40"/>
      <c r="D73" s="41"/>
      <c r="E73" s="41"/>
      <c r="F73" s="41"/>
      <c r="G73" s="40"/>
      <c r="H73" s="41"/>
      <c r="I73" s="41"/>
      <c r="J73" s="41"/>
      <c r="K73" s="39"/>
      <c r="L73" s="40"/>
      <c r="M73" s="40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</row>
    <row r="74" spans="1:24" ht="30" customHeight="1" x14ac:dyDescent="0.35">
      <c r="A74" s="41"/>
      <c r="B74" s="41"/>
      <c r="C74" s="40"/>
      <c r="D74" s="41"/>
      <c r="E74" s="41"/>
      <c r="F74" s="41"/>
      <c r="G74" s="40"/>
      <c r="H74" s="41"/>
      <c r="I74" s="41"/>
      <c r="J74" s="41"/>
      <c r="K74" s="39"/>
      <c r="L74" s="40"/>
      <c r="M74" s="40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</row>
    <row r="75" spans="1:24" ht="30" customHeight="1" x14ac:dyDescent="0.35">
      <c r="A75" s="41"/>
      <c r="B75" s="41"/>
      <c r="C75" s="40"/>
      <c r="D75" s="41"/>
      <c r="E75" s="41"/>
      <c r="F75" s="41"/>
      <c r="G75" s="40"/>
      <c r="H75" s="41"/>
      <c r="I75" s="41"/>
      <c r="J75" s="41"/>
      <c r="K75" s="39"/>
      <c r="L75" s="40"/>
      <c r="M75" s="40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</row>
    <row r="76" spans="1:24" ht="30" customHeight="1" x14ac:dyDescent="0.35">
      <c r="A76" s="41"/>
      <c r="B76" s="41"/>
      <c r="C76" s="40"/>
      <c r="D76" s="41"/>
      <c r="E76" s="41"/>
      <c r="F76" s="41"/>
      <c r="G76" s="40"/>
      <c r="H76" s="41"/>
      <c r="I76" s="41"/>
      <c r="J76" s="41"/>
      <c r="K76" s="39"/>
      <c r="L76" s="40"/>
      <c r="M76" s="40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</row>
    <row r="77" spans="1:24" ht="30" customHeight="1" x14ac:dyDescent="0.35">
      <c r="A77" s="41"/>
      <c r="B77" s="41"/>
      <c r="C77" s="40"/>
      <c r="D77" s="41"/>
      <c r="E77" s="41"/>
      <c r="F77" s="41"/>
      <c r="G77" s="40"/>
      <c r="H77" s="41"/>
      <c r="I77" s="41"/>
      <c r="J77" s="41"/>
      <c r="K77" s="39"/>
      <c r="L77" s="40"/>
      <c r="M77" s="40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</row>
    <row r="78" spans="1:24" ht="30" customHeight="1" x14ac:dyDescent="0.35">
      <c r="A78" s="41"/>
      <c r="B78" s="41"/>
      <c r="C78" s="40"/>
      <c r="D78" s="41"/>
      <c r="E78" s="41"/>
      <c r="F78" s="41"/>
      <c r="G78" s="40"/>
      <c r="H78" s="41"/>
      <c r="I78" s="41"/>
      <c r="J78" s="41"/>
      <c r="K78" s="39"/>
      <c r="L78" s="40"/>
      <c r="M78" s="40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</row>
    <row r="79" spans="1:24" ht="30" customHeight="1" x14ac:dyDescent="0.35">
      <c r="A79" s="41"/>
      <c r="B79" s="41"/>
      <c r="C79" s="40"/>
      <c r="D79" s="41"/>
      <c r="E79" s="41"/>
      <c r="F79" s="41"/>
      <c r="G79" s="40"/>
      <c r="H79" s="41"/>
      <c r="I79" s="41"/>
      <c r="J79" s="41"/>
      <c r="K79" s="39"/>
      <c r="L79" s="40"/>
      <c r="M79" s="40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</row>
    <row r="80" spans="1:24" ht="30" customHeight="1" x14ac:dyDescent="0.35">
      <c r="A80" s="41"/>
      <c r="B80" s="41"/>
      <c r="C80" s="40"/>
      <c r="D80" s="41"/>
      <c r="E80" s="41"/>
      <c r="F80" s="41"/>
      <c r="G80" s="40"/>
      <c r="H80" s="41"/>
      <c r="I80" s="41"/>
      <c r="J80" s="41"/>
      <c r="K80" s="39"/>
      <c r="L80" s="40"/>
      <c r="M80" s="40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</row>
    <row r="81" spans="1:24" ht="30" customHeight="1" x14ac:dyDescent="0.35">
      <c r="A81" s="41"/>
      <c r="B81" s="41"/>
      <c r="C81" s="40"/>
      <c r="D81" s="41"/>
      <c r="E81" s="41"/>
      <c r="F81" s="41"/>
      <c r="G81" s="40"/>
      <c r="H81" s="41"/>
      <c r="I81" s="41"/>
      <c r="J81" s="41"/>
      <c r="K81" s="39"/>
      <c r="L81" s="40"/>
      <c r="M81" s="40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</row>
    <row r="82" spans="1:24" ht="30" customHeight="1" x14ac:dyDescent="0.35">
      <c r="A82" s="41"/>
      <c r="B82" s="41"/>
      <c r="C82" s="40"/>
      <c r="D82" s="41"/>
      <c r="E82" s="41"/>
      <c r="F82" s="41"/>
      <c r="G82" s="40"/>
      <c r="H82" s="41"/>
      <c r="I82" s="41"/>
      <c r="J82" s="41"/>
      <c r="K82" s="39"/>
      <c r="L82" s="40"/>
      <c r="M82" s="40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</row>
    <row r="83" spans="1:24" ht="30" customHeight="1" x14ac:dyDescent="0.35">
      <c r="A83" s="41"/>
      <c r="B83" s="41"/>
      <c r="C83" s="40"/>
      <c r="D83" s="41"/>
      <c r="E83" s="41"/>
      <c r="F83" s="41"/>
      <c r="G83" s="40"/>
      <c r="H83" s="41"/>
      <c r="I83" s="41"/>
      <c r="J83" s="41"/>
      <c r="K83" s="39"/>
      <c r="L83" s="40"/>
      <c r="M83" s="40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</row>
    <row r="84" spans="1:24" ht="30" customHeight="1" x14ac:dyDescent="0.35">
      <c r="A84" s="41"/>
      <c r="B84" s="41"/>
      <c r="C84" s="40"/>
      <c r="D84" s="41"/>
      <c r="E84" s="41"/>
      <c r="F84" s="41"/>
      <c r="G84" s="40"/>
      <c r="H84" s="41"/>
      <c r="I84" s="41"/>
      <c r="J84" s="41"/>
      <c r="K84" s="39"/>
      <c r="L84" s="40"/>
      <c r="M84" s="40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</row>
    <row r="85" spans="1:24" ht="30" customHeight="1" x14ac:dyDescent="0.35">
      <c r="A85" s="41"/>
      <c r="B85" s="41"/>
      <c r="C85" s="40"/>
      <c r="D85" s="41"/>
      <c r="E85" s="41"/>
      <c r="F85" s="41"/>
      <c r="G85" s="40"/>
      <c r="H85" s="41"/>
      <c r="I85" s="41"/>
      <c r="J85" s="41"/>
      <c r="K85" s="39"/>
      <c r="L85" s="40"/>
      <c r="M85" s="40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</row>
    <row r="86" spans="1:24" ht="30" customHeight="1" x14ac:dyDescent="0.35">
      <c r="A86" s="41"/>
      <c r="B86" s="41"/>
      <c r="C86" s="40"/>
      <c r="D86" s="41"/>
      <c r="E86" s="41"/>
      <c r="F86" s="41"/>
      <c r="G86" s="40"/>
      <c r="H86" s="41"/>
      <c r="I86" s="41"/>
      <c r="J86" s="41"/>
      <c r="K86" s="39"/>
      <c r="L86" s="40"/>
      <c r="M86" s="40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</row>
    <row r="87" spans="1:24" ht="30" customHeight="1" x14ac:dyDescent="0.35">
      <c r="A87" s="41"/>
      <c r="B87" s="41"/>
      <c r="C87" s="40"/>
      <c r="D87" s="41"/>
      <c r="E87" s="41"/>
      <c r="F87" s="41"/>
      <c r="G87" s="40"/>
      <c r="H87" s="41"/>
      <c r="I87" s="41"/>
      <c r="J87" s="41"/>
      <c r="K87" s="39"/>
      <c r="L87" s="40"/>
      <c r="M87" s="40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</row>
    <row r="88" spans="1:24" ht="30" customHeight="1" x14ac:dyDescent="0.35">
      <c r="A88" s="41"/>
      <c r="B88" s="41"/>
      <c r="C88" s="40"/>
      <c r="D88" s="41"/>
      <c r="E88" s="41"/>
      <c r="F88" s="41"/>
      <c r="G88" s="40"/>
      <c r="H88" s="41"/>
      <c r="I88" s="41"/>
      <c r="J88" s="41"/>
      <c r="K88" s="39"/>
      <c r="L88" s="40"/>
      <c r="M88" s="40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</row>
    <row r="89" spans="1:24" ht="30" customHeight="1" x14ac:dyDescent="0.35">
      <c r="A89" s="41"/>
      <c r="B89" s="41"/>
      <c r="C89" s="40"/>
      <c r="D89" s="41"/>
      <c r="E89" s="41"/>
      <c r="F89" s="41"/>
      <c r="G89" s="40"/>
      <c r="H89" s="41"/>
      <c r="I89" s="41"/>
      <c r="J89" s="41"/>
      <c r="K89" s="39"/>
      <c r="L89" s="40"/>
      <c r="M89" s="40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</row>
    <row r="90" spans="1:24" ht="30" customHeight="1" x14ac:dyDescent="0.35">
      <c r="A90" s="41"/>
      <c r="B90" s="41"/>
      <c r="C90" s="40"/>
      <c r="D90" s="41"/>
      <c r="E90" s="41"/>
      <c r="F90" s="41"/>
      <c r="G90" s="40"/>
      <c r="H90" s="41"/>
      <c r="I90" s="41"/>
      <c r="J90" s="41"/>
      <c r="K90" s="39"/>
      <c r="L90" s="40"/>
      <c r="M90" s="40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</row>
    <row r="91" spans="1:24" ht="30" customHeight="1" x14ac:dyDescent="0.35">
      <c r="A91" s="41"/>
      <c r="B91" s="41"/>
      <c r="C91" s="40"/>
      <c r="D91" s="41"/>
      <c r="E91" s="41"/>
      <c r="F91" s="41"/>
      <c r="G91" s="40"/>
      <c r="H91" s="41"/>
      <c r="I91" s="41"/>
      <c r="J91" s="41"/>
      <c r="K91" s="39"/>
      <c r="L91" s="40"/>
      <c r="M91" s="40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</row>
    <row r="92" spans="1:24" ht="30" customHeight="1" x14ac:dyDescent="0.35">
      <c r="A92" s="41"/>
      <c r="B92" s="41"/>
      <c r="C92" s="40"/>
      <c r="D92" s="41"/>
      <c r="E92" s="41"/>
      <c r="F92" s="41"/>
      <c r="G92" s="40"/>
      <c r="H92" s="41"/>
      <c r="I92" s="41"/>
      <c r="J92" s="41"/>
      <c r="K92" s="39"/>
      <c r="L92" s="40"/>
      <c r="M92" s="40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</row>
    <row r="93" spans="1:24" ht="30" customHeight="1" x14ac:dyDescent="0.35">
      <c r="A93" s="41"/>
      <c r="B93" s="41"/>
      <c r="C93" s="40"/>
      <c r="D93" s="41"/>
      <c r="E93" s="41"/>
      <c r="F93" s="41"/>
      <c r="G93" s="40"/>
      <c r="H93" s="41"/>
      <c r="I93" s="41"/>
      <c r="J93" s="41"/>
      <c r="K93" s="39"/>
      <c r="L93" s="40"/>
      <c r="M93" s="40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</row>
    <row r="94" spans="1:24" ht="30" customHeight="1" x14ac:dyDescent="0.35">
      <c r="A94" s="41"/>
      <c r="B94" s="41"/>
      <c r="C94" s="40"/>
      <c r="D94" s="41"/>
      <c r="E94" s="41"/>
      <c r="F94" s="41"/>
      <c r="G94" s="40"/>
      <c r="H94" s="41"/>
      <c r="I94" s="41"/>
      <c r="J94" s="41"/>
      <c r="K94" s="39"/>
      <c r="L94" s="40"/>
      <c r="M94" s="40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</row>
    <row r="95" spans="1:24" ht="30" customHeight="1" x14ac:dyDescent="0.35">
      <c r="A95" s="41"/>
      <c r="B95" s="41"/>
      <c r="C95" s="40"/>
      <c r="D95" s="41"/>
      <c r="E95" s="41"/>
      <c r="F95" s="41"/>
      <c r="G95" s="40"/>
      <c r="H95" s="41"/>
      <c r="I95" s="41"/>
      <c r="J95" s="41"/>
      <c r="K95" s="39"/>
      <c r="L95" s="40"/>
      <c r="M95" s="40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</row>
    <row r="96" spans="1:24" ht="30" customHeight="1" x14ac:dyDescent="0.35">
      <c r="A96" s="41"/>
      <c r="B96" s="41"/>
      <c r="C96" s="40"/>
      <c r="D96" s="41"/>
      <c r="E96" s="41"/>
      <c r="F96" s="41"/>
      <c r="G96" s="40"/>
      <c r="H96" s="41"/>
      <c r="I96" s="41"/>
      <c r="J96" s="41"/>
      <c r="K96" s="39"/>
      <c r="L96" s="40"/>
      <c r="M96" s="40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</row>
    <row r="97" spans="1:24" ht="30" customHeight="1" x14ac:dyDescent="0.35">
      <c r="A97" s="41"/>
      <c r="B97" s="41"/>
      <c r="C97" s="40"/>
      <c r="D97" s="41"/>
      <c r="E97" s="41"/>
      <c r="F97" s="41"/>
      <c r="G97" s="40"/>
      <c r="H97" s="41"/>
      <c r="I97" s="41"/>
      <c r="J97" s="41"/>
      <c r="K97" s="39"/>
      <c r="L97" s="40"/>
      <c r="M97" s="40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</row>
    <row r="98" spans="1:24" ht="30" customHeight="1" x14ac:dyDescent="0.35">
      <c r="A98" s="41"/>
      <c r="B98" s="41"/>
      <c r="C98" s="40"/>
      <c r="D98" s="41"/>
      <c r="E98" s="41"/>
      <c r="F98" s="41"/>
      <c r="G98" s="40"/>
      <c r="H98" s="41"/>
      <c r="I98" s="41"/>
      <c r="J98" s="41"/>
      <c r="K98" s="39"/>
      <c r="L98" s="40"/>
      <c r="M98" s="40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</row>
    <row r="99" spans="1:24" ht="30" customHeight="1" x14ac:dyDescent="0.35">
      <c r="A99" s="41"/>
      <c r="B99" s="41"/>
      <c r="C99" s="40"/>
      <c r="D99" s="41"/>
      <c r="E99" s="41"/>
      <c r="F99" s="41"/>
      <c r="G99" s="40"/>
      <c r="H99" s="41"/>
      <c r="I99" s="41"/>
      <c r="J99" s="41"/>
      <c r="K99" s="39"/>
      <c r="L99" s="40"/>
      <c r="M99" s="40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</row>
    <row r="100" spans="1:24" ht="30" customHeight="1" x14ac:dyDescent="0.35">
      <c r="A100" s="41"/>
      <c r="B100" s="41"/>
      <c r="C100" s="40"/>
      <c r="D100" s="41"/>
      <c r="E100" s="41"/>
      <c r="F100" s="41"/>
      <c r="G100" s="40"/>
      <c r="H100" s="41"/>
      <c r="I100" s="41"/>
      <c r="J100" s="41"/>
      <c r="K100" s="39"/>
      <c r="L100" s="40"/>
      <c r="M100" s="40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</row>
    <row r="101" spans="1:24" ht="30" customHeight="1" x14ac:dyDescent="0.35">
      <c r="A101" s="41"/>
      <c r="B101" s="41"/>
      <c r="C101" s="40"/>
      <c r="D101" s="41"/>
      <c r="E101" s="41"/>
      <c r="F101" s="41"/>
      <c r="G101" s="40"/>
      <c r="H101" s="41"/>
      <c r="I101" s="41"/>
      <c r="J101" s="41"/>
      <c r="K101" s="39"/>
      <c r="L101" s="40"/>
      <c r="M101" s="40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</row>
    <row r="102" spans="1:24" ht="30" customHeight="1" x14ac:dyDescent="0.35">
      <c r="A102" s="41"/>
      <c r="B102" s="41"/>
      <c r="C102" s="40"/>
      <c r="D102" s="41"/>
      <c r="E102" s="41"/>
      <c r="F102" s="41"/>
      <c r="G102" s="40"/>
      <c r="H102" s="41"/>
      <c r="I102" s="41"/>
      <c r="J102" s="41"/>
      <c r="K102" s="39"/>
      <c r="L102" s="40"/>
      <c r="M102" s="40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</row>
    <row r="103" spans="1:24" ht="30" customHeight="1" x14ac:dyDescent="0.35">
      <c r="A103" s="41"/>
      <c r="B103" s="41"/>
      <c r="C103" s="40"/>
      <c r="D103" s="41"/>
      <c r="E103" s="41"/>
      <c r="F103" s="41"/>
      <c r="G103" s="40"/>
      <c r="H103" s="41"/>
      <c r="I103" s="41"/>
      <c r="J103" s="41"/>
      <c r="K103" s="39"/>
      <c r="L103" s="40"/>
      <c r="M103" s="40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</row>
    <row r="104" spans="1:24" ht="30" customHeight="1" x14ac:dyDescent="0.35">
      <c r="A104" s="41"/>
      <c r="B104" s="41"/>
      <c r="C104" s="40"/>
      <c r="D104" s="41"/>
      <c r="E104" s="41"/>
      <c r="F104" s="41"/>
      <c r="G104" s="40"/>
      <c r="H104" s="41"/>
      <c r="I104" s="41"/>
      <c r="J104" s="41"/>
      <c r="K104" s="39"/>
      <c r="L104" s="40"/>
      <c r="M104" s="40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</row>
    <row r="105" spans="1:24" ht="30" customHeight="1" x14ac:dyDescent="0.35">
      <c r="A105" s="41"/>
      <c r="B105" s="41"/>
      <c r="C105" s="40"/>
      <c r="D105" s="41"/>
      <c r="E105" s="41"/>
      <c r="F105" s="41"/>
      <c r="G105" s="40"/>
      <c r="H105" s="41"/>
      <c r="I105" s="41"/>
      <c r="J105" s="41"/>
      <c r="K105" s="39"/>
      <c r="L105" s="40"/>
      <c r="M105" s="40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</row>
    <row r="106" spans="1:24" ht="30" customHeight="1" x14ac:dyDescent="0.35">
      <c r="A106" s="41"/>
      <c r="B106" s="41"/>
      <c r="C106" s="40"/>
      <c r="D106" s="41"/>
      <c r="E106" s="41"/>
      <c r="F106" s="41"/>
      <c r="G106" s="40"/>
      <c r="H106" s="41"/>
      <c r="I106" s="41"/>
      <c r="J106" s="41"/>
      <c r="K106" s="39"/>
      <c r="L106" s="40"/>
      <c r="M106" s="40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</row>
    <row r="107" spans="1:24" ht="30" customHeight="1" x14ac:dyDescent="0.35">
      <c r="A107" s="41"/>
      <c r="B107" s="41"/>
      <c r="C107" s="40"/>
      <c r="D107" s="41"/>
      <c r="E107" s="41"/>
      <c r="F107" s="41"/>
      <c r="G107" s="40"/>
      <c r="H107" s="41"/>
      <c r="I107" s="41"/>
      <c r="J107" s="41"/>
      <c r="K107" s="39" t="s">
        <v>48</v>
      </c>
      <c r="L107" s="40"/>
      <c r="M107" s="40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</row>
    <row r="108" spans="1:24" ht="30" customHeight="1" x14ac:dyDescent="0.35">
      <c r="A108" s="41"/>
      <c r="B108" s="41"/>
      <c r="C108" s="40"/>
      <c r="D108" s="41"/>
      <c r="E108" s="41"/>
      <c r="F108" s="41"/>
      <c r="G108" s="40"/>
      <c r="H108" s="41"/>
      <c r="I108" s="41"/>
      <c r="J108" s="41"/>
      <c r="K108" s="39" t="s">
        <v>118</v>
      </c>
      <c r="L108" s="40"/>
      <c r="M108" s="40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</row>
    <row r="109" spans="1:24" ht="30" customHeight="1" x14ac:dyDescent="0.35">
      <c r="A109" s="41"/>
      <c r="B109" s="41"/>
      <c r="C109" s="40"/>
      <c r="D109" s="41"/>
      <c r="E109" s="41"/>
      <c r="F109" s="41"/>
      <c r="G109" s="40"/>
      <c r="H109" s="41"/>
      <c r="I109" s="41"/>
      <c r="J109" s="41"/>
      <c r="K109" s="39"/>
      <c r="L109" s="40"/>
      <c r="M109" s="40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</row>
    <row r="110" spans="1:24" ht="30" customHeight="1" x14ac:dyDescent="0.35">
      <c r="A110" s="41"/>
      <c r="B110" s="41"/>
      <c r="C110" s="40"/>
      <c r="D110" s="41"/>
      <c r="E110" s="41"/>
      <c r="F110" s="41"/>
      <c r="G110" s="40"/>
      <c r="H110" s="41"/>
      <c r="I110" s="41"/>
      <c r="J110" s="41"/>
      <c r="K110" s="39"/>
      <c r="L110" s="40"/>
      <c r="M110" s="40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</row>
    <row r="111" spans="1:24" ht="30" customHeight="1" x14ac:dyDescent="0.35">
      <c r="A111" s="41"/>
      <c r="B111" s="41"/>
      <c r="C111" s="40"/>
      <c r="D111" s="41"/>
      <c r="E111" s="41"/>
      <c r="F111" s="41"/>
      <c r="G111" s="40"/>
      <c r="H111" s="41"/>
      <c r="I111" s="41"/>
      <c r="J111" s="41"/>
      <c r="K111" s="39"/>
      <c r="L111" s="40"/>
      <c r="M111" s="40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</row>
    <row r="112" spans="1:24" ht="30" customHeight="1" x14ac:dyDescent="0.35">
      <c r="A112" s="41"/>
      <c r="B112" s="41"/>
      <c r="C112" s="40"/>
      <c r="D112" s="41"/>
      <c r="E112" s="41"/>
      <c r="F112" s="41"/>
      <c r="G112" s="40"/>
      <c r="H112" s="41"/>
      <c r="I112" s="41"/>
      <c r="J112" s="41"/>
      <c r="K112" s="39"/>
      <c r="L112" s="40"/>
      <c r="M112" s="40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</row>
    <row r="113" spans="1:24" ht="30" customHeight="1" x14ac:dyDescent="0.35">
      <c r="A113" s="41"/>
      <c r="B113" s="41"/>
      <c r="C113" s="40"/>
      <c r="D113" s="41"/>
      <c r="E113" s="41"/>
      <c r="F113" s="41"/>
      <c r="G113" s="40"/>
      <c r="H113" s="41"/>
      <c r="I113" s="41"/>
      <c r="J113" s="41"/>
      <c r="K113" s="39"/>
      <c r="L113" s="40"/>
      <c r="M113" s="40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</row>
    <row r="114" spans="1:24" ht="30" customHeight="1" x14ac:dyDescent="0.35">
      <c r="A114" s="41"/>
      <c r="B114" s="41"/>
      <c r="C114" s="40"/>
      <c r="D114" s="41"/>
      <c r="E114" s="41"/>
      <c r="F114" s="41"/>
      <c r="G114" s="40"/>
      <c r="H114" s="41"/>
      <c r="I114" s="41"/>
      <c r="J114" s="41"/>
      <c r="K114" s="39"/>
      <c r="L114" s="40"/>
      <c r="M114" s="40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</row>
    <row r="115" spans="1:24" ht="30" customHeight="1" x14ac:dyDescent="0.35">
      <c r="A115" s="41"/>
      <c r="B115" s="41"/>
      <c r="C115" s="40"/>
      <c r="D115" s="41"/>
      <c r="E115" s="41"/>
      <c r="F115" s="41"/>
      <c r="G115" s="40"/>
      <c r="H115" s="41"/>
      <c r="I115" s="41"/>
      <c r="J115" s="41"/>
      <c r="K115" s="39"/>
      <c r="L115" s="40"/>
      <c r="M115" s="40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</row>
    <row r="116" spans="1:24" ht="30" customHeight="1" x14ac:dyDescent="0.35">
      <c r="A116" s="41"/>
      <c r="B116" s="41"/>
      <c r="C116" s="40"/>
      <c r="D116" s="41"/>
      <c r="E116" s="41"/>
      <c r="F116" s="41"/>
      <c r="G116" s="40"/>
      <c r="H116" s="41"/>
      <c r="I116" s="41"/>
      <c r="J116" s="41"/>
      <c r="K116" s="39"/>
      <c r="L116" s="40"/>
      <c r="M116" s="40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</row>
    <row r="117" spans="1:24" ht="30" customHeight="1" x14ac:dyDescent="0.35">
      <c r="A117" s="41"/>
      <c r="B117" s="41"/>
      <c r="C117" s="40"/>
      <c r="D117" s="41"/>
      <c r="E117" s="41"/>
      <c r="F117" s="41"/>
      <c r="G117" s="40"/>
      <c r="H117" s="41"/>
      <c r="I117" s="41"/>
      <c r="J117" s="41"/>
      <c r="K117" s="39"/>
      <c r="L117" s="40"/>
      <c r="M117" s="40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</row>
    <row r="118" spans="1:24" ht="30" customHeight="1" x14ac:dyDescent="0.35">
      <c r="A118" s="41"/>
      <c r="B118" s="41"/>
      <c r="C118" s="40"/>
      <c r="D118" s="41"/>
      <c r="E118" s="41"/>
      <c r="F118" s="41"/>
      <c r="G118" s="40"/>
      <c r="H118" s="41"/>
      <c r="I118" s="41"/>
      <c r="J118" s="41"/>
      <c r="K118" s="39"/>
      <c r="L118" s="40"/>
      <c r="M118" s="40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</row>
    <row r="119" spans="1:24" ht="30" customHeight="1" x14ac:dyDescent="0.35">
      <c r="A119" s="41"/>
      <c r="B119" s="41"/>
      <c r="C119" s="40"/>
      <c r="D119" s="41"/>
      <c r="E119" s="41"/>
      <c r="F119" s="41"/>
      <c r="G119" s="40"/>
      <c r="H119" s="41"/>
      <c r="I119" s="41"/>
      <c r="J119" s="41"/>
      <c r="K119" s="39"/>
      <c r="L119" s="40"/>
      <c r="M119" s="40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</row>
    <row r="120" spans="1:24" ht="30" customHeight="1" x14ac:dyDescent="0.35">
      <c r="A120" s="41"/>
      <c r="B120" s="41"/>
      <c r="C120" s="40"/>
      <c r="D120" s="41"/>
      <c r="E120" s="41"/>
      <c r="F120" s="41"/>
      <c r="G120" s="40"/>
      <c r="H120" s="41"/>
      <c r="I120" s="41"/>
      <c r="J120" s="41"/>
      <c r="K120" s="39"/>
      <c r="L120" s="40"/>
      <c r="M120" s="40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</row>
    <row r="121" spans="1:24" ht="30" customHeight="1" x14ac:dyDescent="0.35">
      <c r="A121" s="41"/>
      <c r="B121" s="41"/>
      <c r="C121" s="40"/>
      <c r="D121" s="41"/>
      <c r="E121" s="41"/>
      <c r="F121" s="41"/>
      <c r="G121" s="40"/>
      <c r="H121" s="41"/>
      <c r="I121" s="41"/>
      <c r="J121" s="41"/>
      <c r="K121" s="39"/>
      <c r="L121" s="40"/>
      <c r="M121" s="40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</row>
    <row r="122" spans="1:24" ht="30" customHeight="1" x14ac:dyDescent="0.35">
      <c r="A122" s="41"/>
      <c r="B122" s="41"/>
      <c r="C122" s="40"/>
      <c r="D122" s="41"/>
      <c r="E122" s="41"/>
      <c r="F122" s="41"/>
      <c r="G122" s="40"/>
      <c r="H122" s="41"/>
      <c r="I122" s="41"/>
      <c r="J122" s="41"/>
      <c r="K122" s="39"/>
      <c r="L122" s="40"/>
      <c r="M122" s="40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</row>
    <row r="123" spans="1:24" ht="30" customHeight="1" x14ac:dyDescent="0.35">
      <c r="A123" s="41"/>
      <c r="B123" s="41"/>
      <c r="C123" s="40"/>
      <c r="D123" s="41"/>
      <c r="E123" s="41"/>
      <c r="F123" s="41"/>
      <c r="G123" s="40"/>
      <c r="H123" s="41"/>
      <c r="I123" s="41"/>
      <c r="J123" s="41"/>
      <c r="K123" s="39"/>
      <c r="L123" s="40"/>
      <c r="M123" s="40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</row>
    <row r="124" spans="1:24" ht="30" customHeight="1" x14ac:dyDescent="0.35">
      <c r="A124" s="41"/>
      <c r="B124" s="41"/>
      <c r="C124" s="40"/>
      <c r="D124" s="41"/>
      <c r="E124" s="41"/>
      <c r="F124" s="41"/>
      <c r="G124" s="40"/>
      <c r="H124" s="41"/>
      <c r="I124" s="41"/>
      <c r="J124" s="41"/>
      <c r="K124" s="39"/>
      <c r="L124" s="40"/>
      <c r="M124" s="40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</row>
    <row r="125" spans="1:24" ht="30" customHeight="1" x14ac:dyDescent="0.35">
      <c r="A125" s="41"/>
      <c r="B125" s="41"/>
      <c r="C125" s="40"/>
      <c r="D125" s="41"/>
      <c r="E125" s="41"/>
      <c r="F125" s="41"/>
      <c r="G125" s="40"/>
      <c r="H125" s="41"/>
      <c r="I125" s="41"/>
      <c r="J125" s="41"/>
      <c r="K125" s="39"/>
      <c r="L125" s="40"/>
      <c r="M125" s="40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</row>
    <row r="126" spans="1:24" ht="30" customHeight="1" x14ac:dyDescent="0.35">
      <c r="A126" s="41"/>
      <c r="B126" s="41"/>
      <c r="C126" s="40"/>
      <c r="D126" s="41"/>
      <c r="E126" s="41"/>
      <c r="F126" s="41"/>
      <c r="G126" s="40"/>
      <c r="H126" s="41"/>
      <c r="I126" s="41"/>
      <c r="J126" s="41"/>
      <c r="K126" s="39"/>
      <c r="L126" s="40"/>
      <c r="M126" s="40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</row>
    <row r="127" spans="1:24" ht="30" customHeight="1" x14ac:dyDescent="0.35">
      <c r="A127" s="41"/>
      <c r="B127" s="41"/>
      <c r="C127" s="40"/>
      <c r="D127" s="41"/>
      <c r="E127" s="41"/>
      <c r="F127" s="41"/>
      <c r="G127" s="40"/>
      <c r="H127" s="41"/>
      <c r="I127" s="41"/>
      <c r="J127" s="41"/>
      <c r="K127" s="39"/>
      <c r="L127" s="40"/>
      <c r="M127" s="40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</row>
    <row r="128" spans="1:24" ht="30" customHeight="1" x14ac:dyDescent="0.35">
      <c r="A128" s="41"/>
      <c r="B128" s="41"/>
      <c r="C128" s="40"/>
      <c r="D128" s="41"/>
      <c r="E128" s="41"/>
      <c r="F128" s="41"/>
      <c r="G128" s="40"/>
      <c r="H128" s="41"/>
      <c r="I128" s="41"/>
      <c r="J128" s="41"/>
      <c r="K128" s="39"/>
      <c r="L128" s="40"/>
      <c r="M128" s="40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</row>
    <row r="129" spans="1:24" ht="30" customHeight="1" x14ac:dyDescent="0.35">
      <c r="A129" s="41"/>
      <c r="B129" s="41"/>
      <c r="C129" s="40"/>
      <c r="D129" s="41"/>
      <c r="E129" s="41"/>
      <c r="F129" s="41"/>
      <c r="G129" s="40"/>
      <c r="H129" s="41"/>
      <c r="I129" s="41"/>
      <c r="J129" s="41"/>
      <c r="K129" s="39"/>
      <c r="L129" s="40"/>
      <c r="M129" s="40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</row>
    <row r="130" spans="1:24" ht="30" customHeight="1" x14ac:dyDescent="0.35">
      <c r="A130" s="41"/>
      <c r="B130" s="41"/>
      <c r="C130" s="40"/>
      <c r="D130" s="41"/>
      <c r="E130" s="41"/>
      <c r="F130" s="41"/>
      <c r="G130" s="40"/>
      <c r="H130" s="41"/>
      <c r="I130" s="41"/>
      <c r="J130" s="41"/>
      <c r="K130" s="39"/>
      <c r="L130" s="40"/>
      <c r="M130" s="40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</row>
    <row r="131" spans="1:24" ht="30" customHeight="1" x14ac:dyDescent="0.35">
      <c r="A131" s="41"/>
      <c r="B131" s="41"/>
      <c r="C131" s="40"/>
      <c r="D131" s="41"/>
      <c r="E131" s="41"/>
      <c r="F131" s="41"/>
      <c r="G131" s="40"/>
      <c r="H131" s="41"/>
      <c r="I131" s="41"/>
      <c r="J131" s="41"/>
      <c r="K131" s="39"/>
      <c r="L131" s="40"/>
      <c r="M131" s="40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</row>
    <row r="132" spans="1:24" ht="30" customHeight="1" x14ac:dyDescent="0.35">
      <c r="A132" s="41"/>
      <c r="B132" s="41"/>
      <c r="C132" s="40"/>
      <c r="D132" s="41"/>
      <c r="E132" s="41"/>
      <c r="F132" s="41"/>
      <c r="G132" s="40"/>
      <c r="H132" s="41"/>
      <c r="I132" s="41"/>
      <c r="J132" s="41"/>
      <c r="K132" s="39"/>
      <c r="L132" s="40"/>
      <c r="M132" s="40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</row>
    <row r="133" spans="1:24" ht="30" customHeight="1" x14ac:dyDescent="0.35">
      <c r="A133" s="41"/>
      <c r="B133" s="41"/>
      <c r="C133" s="40"/>
      <c r="D133" s="41"/>
      <c r="E133" s="41"/>
      <c r="F133" s="41"/>
      <c r="G133" s="40"/>
      <c r="H133" s="41"/>
      <c r="I133" s="41"/>
      <c r="J133" s="41"/>
      <c r="K133" s="39"/>
      <c r="L133" s="40"/>
      <c r="M133" s="40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</row>
    <row r="134" spans="1:24" ht="30" customHeight="1" x14ac:dyDescent="0.35">
      <c r="A134" s="41"/>
      <c r="B134" s="41"/>
      <c r="C134" s="40"/>
      <c r="D134" s="41"/>
      <c r="E134" s="41"/>
      <c r="F134" s="41"/>
      <c r="G134" s="40"/>
      <c r="H134" s="41"/>
      <c r="I134" s="41"/>
      <c r="J134" s="41"/>
      <c r="K134" s="39"/>
      <c r="L134" s="40"/>
      <c r="M134" s="40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</row>
    <row r="135" spans="1:24" ht="30" customHeight="1" x14ac:dyDescent="0.35">
      <c r="A135" s="41"/>
      <c r="B135" s="41"/>
      <c r="C135" s="40"/>
      <c r="D135" s="41"/>
      <c r="E135" s="41"/>
      <c r="F135" s="41"/>
      <c r="G135" s="40"/>
      <c r="H135" s="41"/>
      <c r="I135" s="41"/>
      <c r="J135" s="41"/>
      <c r="K135" s="39"/>
      <c r="L135" s="40"/>
      <c r="M135" s="40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</row>
    <row r="136" spans="1:24" ht="30" customHeight="1" x14ac:dyDescent="0.35">
      <c r="A136" s="41"/>
      <c r="B136" s="41"/>
      <c r="C136" s="40"/>
      <c r="D136" s="41"/>
      <c r="E136" s="41"/>
      <c r="F136" s="41"/>
      <c r="G136" s="40"/>
      <c r="H136" s="41"/>
      <c r="I136" s="41"/>
      <c r="J136" s="41"/>
      <c r="K136" s="39"/>
      <c r="L136" s="40"/>
      <c r="M136" s="40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</row>
    <row r="137" spans="1:24" ht="30" customHeight="1" x14ac:dyDescent="0.35">
      <c r="A137" s="41"/>
      <c r="B137" s="41"/>
      <c r="C137" s="40"/>
      <c r="D137" s="41"/>
      <c r="E137" s="41"/>
      <c r="F137" s="41"/>
      <c r="G137" s="40"/>
      <c r="H137" s="41"/>
      <c r="I137" s="41"/>
      <c r="J137" s="41"/>
      <c r="K137" s="39"/>
      <c r="L137" s="40"/>
      <c r="M137" s="40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</row>
    <row r="138" spans="1:24" ht="30" customHeight="1" x14ac:dyDescent="0.35">
      <c r="A138" s="41"/>
      <c r="B138" s="41"/>
      <c r="C138" s="40"/>
      <c r="D138" s="41"/>
      <c r="E138" s="41"/>
      <c r="F138" s="41"/>
      <c r="G138" s="40"/>
      <c r="H138" s="41"/>
      <c r="I138" s="41"/>
      <c r="J138" s="41"/>
      <c r="K138" s="39"/>
      <c r="L138" s="40"/>
      <c r="M138" s="40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</row>
    <row r="139" spans="1:24" ht="30" customHeight="1" x14ac:dyDescent="0.35">
      <c r="A139" s="41"/>
      <c r="B139" s="41"/>
      <c r="C139" s="40"/>
      <c r="D139" s="41"/>
      <c r="E139" s="41"/>
      <c r="F139" s="41"/>
      <c r="G139" s="40"/>
      <c r="H139" s="41"/>
      <c r="I139" s="41"/>
      <c r="J139" s="41"/>
      <c r="K139" s="39"/>
      <c r="L139" s="40"/>
      <c r="M139" s="40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</row>
    <row r="140" spans="1:24" ht="30" customHeight="1" x14ac:dyDescent="0.35">
      <c r="A140" s="41"/>
      <c r="B140" s="41"/>
      <c r="C140" s="40"/>
      <c r="D140" s="41"/>
      <c r="E140" s="41"/>
      <c r="F140" s="41"/>
      <c r="G140" s="40"/>
      <c r="H140" s="41"/>
      <c r="I140" s="41"/>
      <c r="J140" s="41"/>
      <c r="K140" s="39"/>
      <c r="L140" s="40"/>
      <c r="M140" s="40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</row>
    <row r="141" spans="1:24" ht="30" customHeight="1" x14ac:dyDescent="0.35">
      <c r="A141" s="41"/>
      <c r="B141" s="41"/>
      <c r="C141" s="40"/>
      <c r="D141" s="41"/>
      <c r="E141" s="41"/>
      <c r="F141" s="41"/>
      <c r="G141" s="40"/>
      <c r="H141" s="41"/>
      <c r="I141" s="41"/>
      <c r="J141" s="41"/>
      <c r="K141" s="39"/>
      <c r="L141" s="40"/>
      <c r="M141" s="40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</row>
    <row r="142" spans="1:24" ht="30" customHeight="1" x14ac:dyDescent="0.35">
      <c r="A142" s="41"/>
      <c r="B142" s="41"/>
      <c r="C142" s="40"/>
      <c r="D142" s="41"/>
      <c r="E142" s="41"/>
      <c r="F142" s="41"/>
      <c r="G142" s="40"/>
      <c r="H142" s="41"/>
      <c r="I142" s="41"/>
      <c r="J142" s="41"/>
      <c r="K142" s="39"/>
      <c r="L142" s="40"/>
      <c r="M142" s="40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</row>
    <row r="143" spans="1:24" ht="30" customHeight="1" x14ac:dyDescent="0.35">
      <c r="A143" s="41"/>
      <c r="B143" s="41"/>
      <c r="C143" s="40"/>
      <c r="D143" s="41"/>
      <c r="E143" s="41"/>
      <c r="F143" s="41"/>
      <c r="G143" s="40"/>
      <c r="H143" s="41"/>
      <c r="I143" s="41"/>
      <c r="J143" s="41"/>
      <c r="K143" s="39"/>
      <c r="L143" s="40"/>
      <c r="M143" s="40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</row>
    <row r="144" spans="1:24" ht="30" customHeight="1" x14ac:dyDescent="0.35">
      <c r="A144" s="41"/>
      <c r="B144" s="41"/>
      <c r="C144" s="40"/>
      <c r="D144" s="41"/>
      <c r="E144" s="41"/>
      <c r="F144" s="41"/>
      <c r="G144" s="40"/>
      <c r="H144" s="41"/>
      <c r="I144" s="41"/>
      <c r="J144" s="41"/>
      <c r="K144" s="39"/>
      <c r="L144" s="40"/>
      <c r="M144" s="40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</row>
    <row r="145" spans="1:24" ht="30" customHeight="1" x14ac:dyDescent="0.35">
      <c r="A145" s="41"/>
      <c r="B145" s="41"/>
      <c r="C145" s="40"/>
      <c r="D145" s="41"/>
      <c r="E145" s="41"/>
      <c r="F145" s="41"/>
      <c r="G145" s="40"/>
      <c r="H145" s="41"/>
      <c r="I145" s="41"/>
      <c r="J145" s="41"/>
      <c r="K145" s="39"/>
      <c r="L145" s="40"/>
      <c r="M145" s="40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</row>
    <row r="146" spans="1:24" ht="30" customHeight="1" x14ac:dyDescent="0.35">
      <c r="A146" s="41"/>
      <c r="B146" s="41"/>
      <c r="C146" s="40"/>
      <c r="D146" s="41"/>
      <c r="E146" s="41"/>
      <c r="F146" s="41"/>
      <c r="G146" s="40"/>
      <c r="H146" s="41"/>
      <c r="I146" s="41"/>
      <c r="J146" s="41"/>
      <c r="K146" s="39"/>
      <c r="L146" s="40"/>
      <c r="M146" s="40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</row>
    <row r="147" spans="1:24" ht="30" customHeight="1" x14ac:dyDescent="0.35">
      <c r="A147" s="41"/>
      <c r="B147" s="41"/>
      <c r="C147" s="40"/>
      <c r="D147" s="41"/>
      <c r="E147" s="41"/>
      <c r="F147" s="41"/>
      <c r="G147" s="40"/>
      <c r="H147" s="41"/>
      <c r="I147" s="41"/>
      <c r="J147" s="41"/>
      <c r="K147" s="39"/>
      <c r="L147" s="40"/>
      <c r="M147" s="40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</row>
    <row r="148" spans="1:24" ht="30" customHeight="1" x14ac:dyDescent="0.35">
      <c r="A148" s="41"/>
      <c r="B148" s="41"/>
      <c r="C148" s="40"/>
      <c r="D148" s="41"/>
      <c r="E148" s="41"/>
      <c r="F148" s="41"/>
      <c r="G148" s="40"/>
      <c r="H148" s="41"/>
      <c r="I148" s="41"/>
      <c r="J148" s="41"/>
      <c r="K148" s="39"/>
      <c r="L148" s="40"/>
      <c r="M148" s="40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</row>
    <row r="149" spans="1:24" ht="30" customHeight="1" x14ac:dyDescent="0.35">
      <c r="A149" s="41"/>
      <c r="B149" s="41"/>
      <c r="C149" s="40"/>
      <c r="D149" s="41"/>
      <c r="E149" s="41"/>
      <c r="F149" s="41"/>
      <c r="G149" s="40"/>
      <c r="H149" s="41"/>
      <c r="I149" s="41"/>
      <c r="J149" s="41"/>
      <c r="K149" s="39"/>
      <c r="L149" s="40"/>
      <c r="M149" s="40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</row>
    <row r="150" spans="1:24" ht="30" customHeight="1" x14ac:dyDescent="0.35">
      <c r="A150" s="41"/>
      <c r="B150" s="41"/>
      <c r="C150" s="40"/>
      <c r="D150" s="41"/>
      <c r="E150" s="41"/>
      <c r="F150" s="41"/>
      <c r="G150" s="40"/>
      <c r="H150" s="41"/>
      <c r="I150" s="41"/>
      <c r="J150" s="41"/>
      <c r="K150" s="39"/>
      <c r="L150" s="40"/>
      <c r="M150" s="40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</row>
    <row r="151" spans="1:24" ht="30" customHeight="1" x14ac:dyDescent="0.35">
      <c r="A151" s="41"/>
      <c r="B151" s="41"/>
      <c r="C151" s="40"/>
      <c r="D151" s="41"/>
      <c r="E151" s="41"/>
      <c r="F151" s="41"/>
      <c r="G151" s="40"/>
      <c r="H151" s="41"/>
      <c r="I151" s="41"/>
      <c r="J151" s="41"/>
      <c r="K151" s="39"/>
      <c r="L151" s="40"/>
      <c r="M151" s="40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</row>
    <row r="152" spans="1:24" ht="30" customHeight="1" x14ac:dyDescent="0.35">
      <c r="A152" s="41"/>
      <c r="B152" s="41"/>
      <c r="C152" s="40"/>
      <c r="D152" s="41"/>
      <c r="E152" s="41"/>
      <c r="F152" s="41"/>
      <c r="G152" s="40"/>
      <c r="H152" s="41"/>
      <c r="I152" s="41"/>
      <c r="J152" s="41"/>
      <c r="K152" s="39"/>
      <c r="L152" s="40"/>
      <c r="M152" s="40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</row>
    <row r="153" spans="1:24" ht="30" customHeight="1" x14ac:dyDescent="0.35">
      <c r="A153" s="41"/>
      <c r="B153" s="41"/>
      <c r="C153" s="40"/>
      <c r="D153" s="41"/>
      <c r="E153" s="41"/>
      <c r="F153" s="41"/>
      <c r="G153" s="40"/>
      <c r="H153" s="41"/>
      <c r="I153" s="41"/>
      <c r="J153" s="41"/>
      <c r="K153" s="39"/>
      <c r="L153" s="40"/>
      <c r="M153" s="40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</row>
    <row r="154" spans="1:24" ht="30" customHeight="1" x14ac:dyDescent="0.35">
      <c r="A154" s="41"/>
      <c r="B154" s="41"/>
      <c r="C154" s="40"/>
      <c r="D154" s="41"/>
      <c r="E154" s="41"/>
      <c r="F154" s="41"/>
      <c r="G154" s="40"/>
      <c r="H154" s="41"/>
      <c r="I154" s="41"/>
      <c r="J154" s="41"/>
      <c r="K154" s="39"/>
      <c r="L154" s="40"/>
      <c r="M154" s="40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</row>
    <row r="155" spans="1:24" ht="30" customHeight="1" x14ac:dyDescent="0.35">
      <c r="A155" s="41"/>
      <c r="B155" s="41"/>
      <c r="C155" s="40"/>
      <c r="D155" s="41"/>
      <c r="E155" s="41"/>
      <c r="F155" s="41"/>
      <c r="G155" s="40"/>
      <c r="H155" s="41"/>
      <c r="I155" s="41"/>
      <c r="J155" s="41"/>
      <c r="K155" s="39"/>
      <c r="L155" s="40"/>
      <c r="M155" s="40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</row>
    <row r="156" spans="1:24" ht="30" customHeight="1" x14ac:dyDescent="0.35">
      <c r="A156" s="41"/>
      <c r="B156" s="41"/>
      <c r="C156" s="40"/>
      <c r="D156" s="41"/>
      <c r="E156" s="41"/>
      <c r="F156" s="41"/>
      <c r="G156" s="40"/>
      <c r="H156" s="41"/>
      <c r="I156" s="41"/>
      <c r="J156" s="41"/>
      <c r="K156" s="39"/>
      <c r="L156" s="40"/>
      <c r="M156" s="40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</row>
    <row r="157" spans="1:24" ht="30" customHeight="1" x14ac:dyDescent="0.35">
      <c r="A157" s="41"/>
      <c r="B157" s="41"/>
      <c r="C157" s="40"/>
      <c r="D157" s="41"/>
      <c r="E157" s="41"/>
      <c r="F157" s="41"/>
      <c r="G157" s="40"/>
      <c r="H157" s="41"/>
      <c r="I157" s="41"/>
      <c r="J157" s="41"/>
      <c r="K157" s="39"/>
      <c r="L157" s="40"/>
      <c r="M157" s="40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</row>
    <row r="158" spans="1:24" ht="30" customHeight="1" x14ac:dyDescent="0.35">
      <c r="A158" s="41"/>
      <c r="B158" s="41"/>
      <c r="C158" s="40"/>
      <c r="D158" s="41"/>
      <c r="E158" s="41"/>
      <c r="F158" s="41"/>
      <c r="G158" s="40"/>
      <c r="H158" s="41"/>
      <c r="I158" s="41"/>
      <c r="J158" s="41"/>
      <c r="K158" s="39"/>
      <c r="L158" s="40"/>
      <c r="M158" s="40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</row>
    <row r="159" spans="1:24" ht="30" customHeight="1" x14ac:dyDescent="0.35">
      <c r="A159" s="41"/>
      <c r="B159" s="41"/>
      <c r="C159" s="40"/>
      <c r="D159" s="41"/>
      <c r="E159" s="41"/>
      <c r="F159" s="41"/>
      <c r="G159" s="40"/>
      <c r="H159" s="41"/>
      <c r="I159" s="41"/>
      <c r="J159" s="41"/>
      <c r="K159" s="39"/>
      <c r="L159" s="40"/>
      <c r="M159" s="40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</row>
    <row r="160" spans="1:24" ht="30" customHeight="1" x14ac:dyDescent="0.35">
      <c r="A160" s="41"/>
      <c r="B160" s="41"/>
      <c r="C160" s="40"/>
      <c r="D160" s="41"/>
      <c r="E160" s="41"/>
      <c r="F160" s="41"/>
      <c r="G160" s="40"/>
      <c r="H160" s="41"/>
      <c r="I160" s="41"/>
      <c r="J160" s="41"/>
      <c r="K160" s="39"/>
      <c r="L160" s="40"/>
      <c r="M160" s="40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</row>
    <row r="161" spans="1:24" ht="30" customHeight="1" x14ac:dyDescent="0.35">
      <c r="A161" s="41"/>
      <c r="B161" s="41"/>
      <c r="C161" s="40"/>
      <c r="D161" s="41"/>
      <c r="E161" s="41"/>
      <c r="F161" s="41"/>
      <c r="G161" s="40"/>
      <c r="H161" s="41"/>
      <c r="I161" s="41"/>
      <c r="J161" s="41"/>
      <c r="K161" s="39"/>
      <c r="L161" s="40"/>
      <c r="M161" s="40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</row>
    <row r="162" spans="1:24" ht="30" customHeight="1" x14ac:dyDescent="0.35">
      <c r="A162" s="41"/>
      <c r="B162" s="41"/>
      <c r="C162" s="40"/>
      <c r="D162" s="41"/>
      <c r="E162" s="41"/>
      <c r="F162" s="41"/>
      <c r="G162" s="40"/>
      <c r="H162" s="41"/>
      <c r="I162" s="41"/>
      <c r="J162" s="41"/>
      <c r="K162" s="39"/>
      <c r="L162" s="40"/>
      <c r="M162" s="40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</row>
    <row r="163" spans="1:24" ht="30" customHeight="1" x14ac:dyDescent="0.35">
      <c r="A163" s="41"/>
      <c r="B163" s="41"/>
      <c r="C163" s="40"/>
      <c r="D163" s="41"/>
      <c r="E163" s="41"/>
      <c r="F163" s="41"/>
      <c r="G163" s="40"/>
      <c r="H163" s="41"/>
      <c r="I163" s="41"/>
      <c r="J163" s="41"/>
      <c r="K163" s="39"/>
      <c r="L163" s="40"/>
      <c r="M163" s="40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</row>
    <row r="164" spans="1:24" ht="30" customHeight="1" x14ac:dyDescent="0.35">
      <c r="A164" s="41"/>
      <c r="B164" s="41"/>
      <c r="C164" s="40"/>
      <c r="D164" s="41"/>
      <c r="E164" s="41"/>
      <c r="F164" s="41"/>
      <c r="G164" s="40"/>
      <c r="H164" s="41"/>
      <c r="I164" s="41"/>
      <c r="J164" s="41"/>
      <c r="K164" s="39"/>
      <c r="L164" s="40"/>
      <c r="M164" s="40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</row>
    <row r="165" spans="1:24" ht="30" customHeight="1" x14ac:dyDescent="0.35">
      <c r="A165" s="41"/>
      <c r="B165" s="41"/>
      <c r="C165" s="40"/>
      <c r="D165" s="41"/>
      <c r="E165" s="41"/>
      <c r="F165" s="41"/>
      <c r="G165" s="40"/>
      <c r="H165" s="41"/>
      <c r="I165" s="41"/>
      <c r="J165" s="41"/>
      <c r="K165" s="39"/>
      <c r="L165" s="40"/>
      <c r="M165" s="40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</row>
    <row r="166" spans="1:24" ht="30" customHeight="1" x14ac:dyDescent="0.35">
      <c r="A166" s="41"/>
      <c r="B166" s="41"/>
      <c r="C166" s="40"/>
      <c r="D166" s="41"/>
      <c r="E166" s="41"/>
      <c r="F166" s="41"/>
      <c r="G166" s="40"/>
      <c r="H166" s="41"/>
      <c r="I166" s="41"/>
      <c r="J166" s="41"/>
      <c r="K166" s="39"/>
      <c r="L166" s="40"/>
      <c r="M166" s="40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</row>
    <row r="167" spans="1:24" ht="30" customHeight="1" x14ac:dyDescent="0.35">
      <c r="A167" s="41"/>
      <c r="B167" s="41"/>
      <c r="C167" s="40"/>
      <c r="D167" s="41"/>
      <c r="E167" s="41"/>
      <c r="F167" s="41"/>
      <c r="G167" s="40"/>
      <c r="H167" s="41"/>
      <c r="I167" s="41"/>
      <c r="J167" s="41"/>
      <c r="K167" s="39"/>
      <c r="L167" s="40"/>
      <c r="M167" s="40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</row>
    <row r="168" spans="1:24" ht="30" customHeight="1" x14ac:dyDescent="0.35">
      <c r="A168" s="41"/>
      <c r="B168" s="41"/>
      <c r="C168" s="40"/>
      <c r="D168" s="41"/>
      <c r="E168" s="41"/>
      <c r="F168" s="41"/>
      <c r="G168" s="40"/>
      <c r="H168" s="41"/>
      <c r="I168" s="41"/>
      <c r="J168" s="41"/>
      <c r="K168" s="39"/>
      <c r="L168" s="40"/>
      <c r="M168" s="40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</row>
    <row r="169" spans="1:24" ht="30" customHeight="1" x14ac:dyDescent="0.35">
      <c r="A169" s="41"/>
      <c r="B169" s="41"/>
      <c r="C169" s="40"/>
      <c r="D169" s="41"/>
      <c r="E169" s="41"/>
      <c r="F169" s="41"/>
      <c r="G169" s="40"/>
      <c r="H169" s="41"/>
      <c r="I169" s="41"/>
      <c r="J169" s="41"/>
      <c r="K169" s="39"/>
      <c r="L169" s="40"/>
      <c r="M169" s="40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</row>
    <row r="170" spans="1:24" ht="30" customHeight="1" x14ac:dyDescent="0.35">
      <c r="A170" s="41"/>
      <c r="B170" s="41"/>
      <c r="C170" s="40"/>
      <c r="D170" s="41"/>
      <c r="E170" s="41"/>
      <c r="F170" s="41"/>
      <c r="G170" s="40"/>
      <c r="H170" s="41"/>
      <c r="I170" s="41"/>
      <c r="J170" s="41"/>
      <c r="K170" s="39"/>
      <c r="L170" s="40"/>
      <c r="M170" s="40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</row>
    <row r="171" spans="1:24" ht="30" customHeight="1" x14ac:dyDescent="0.35">
      <c r="A171" s="41"/>
      <c r="B171" s="41"/>
      <c r="C171" s="40"/>
      <c r="D171" s="41"/>
      <c r="E171" s="41"/>
      <c r="F171" s="41"/>
      <c r="G171" s="40"/>
      <c r="H171" s="41"/>
      <c r="I171" s="41"/>
      <c r="J171" s="41"/>
      <c r="K171" s="39"/>
      <c r="L171" s="40"/>
      <c r="M171" s="40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</row>
    <row r="172" spans="1:24" ht="30" customHeight="1" x14ac:dyDescent="0.35">
      <c r="A172" s="41"/>
      <c r="B172" s="41"/>
      <c r="C172" s="40"/>
      <c r="D172" s="41"/>
      <c r="E172" s="41"/>
      <c r="F172" s="41"/>
      <c r="G172" s="40"/>
      <c r="H172" s="41"/>
      <c r="I172" s="41"/>
      <c r="J172" s="41"/>
      <c r="K172" s="39"/>
      <c r="L172" s="40"/>
      <c r="M172" s="40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</row>
    <row r="173" spans="1:24" ht="30" customHeight="1" x14ac:dyDescent="0.35">
      <c r="A173" s="41"/>
      <c r="B173" s="41"/>
      <c r="C173" s="40"/>
      <c r="D173" s="41"/>
      <c r="E173" s="41"/>
      <c r="F173" s="41"/>
      <c r="G173" s="40"/>
      <c r="H173" s="41"/>
      <c r="I173" s="41"/>
      <c r="J173" s="41"/>
      <c r="K173" s="39"/>
      <c r="L173" s="40"/>
      <c r="M173" s="40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</row>
    <row r="174" spans="1:24" ht="30" customHeight="1" x14ac:dyDescent="0.35">
      <c r="A174" s="41"/>
      <c r="B174" s="41"/>
      <c r="C174" s="40"/>
      <c r="D174" s="41"/>
      <c r="E174" s="41"/>
      <c r="F174" s="41"/>
      <c r="G174" s="40"/>
      <c r="H174" s="41"/>
      <c r="I174" s="41"/>
      <c r="J174" s="41"/>
      <c r="K174" s="39"/>
      <c r="L174" s="40"/>
      <c r="M174" s="40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</row>
    <row r="175" spans="1:24" ht="30" customHeight="1" x14ac:dyDescent="0.35">
      <c r="A175" s="41"/>
      <c r="B175" s="41"/>
      <c r="C175" s="40"/>
      <c r="D175" s="41"/>
      <c r="E175" s="41"/>
      <c r="F175" s="41"/>
      <c r="G175" s="40"/>
      <c r="H175" s="41"/>
      <c r="I175" s="41"/>
      <c r="J175" s="41"/>
      <c r="K175" s="39"/>
      <c r="L175" s="40"/>
      <c r="M175" s="40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</row>
    <row r="176" spans="1:24" ht="30" customHeight="1" x14ac:dyDescent="0.35">
      <c r="A176" s="41"/>
      <c r="B176" s="41"/>
      <c r="C176" s="40"/>
      <c r="D176" s="41"/>
      <c r="E176" s="41"/>
      <c r="F176" s="41"/>
      <c r="G176" s="40"/>
      <c r="H176" s="41"/>
      <c r="I176" s="41"/>
      <c r="J176" s="41"/>
      <c r="K176" s="39"/>
      <c r="L176" s="40"/>
      <c r="M176" s="40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</row>
    <row r="177" spans="1:24" ht="30" customHeight="1" x14ac:dyDescent="0.35">
      <c r="A177" s="41"/>
      <c r="B177" s="41"/>
      <c r="C177" s="40"/>
      <c r="D177" s="41"/>
      <c r="E177" s="41"/>
      <c r="F177" s="41"/>
      <c r="G177" s="40"/>
      <c r="H177" s="41"/>
      <c r="I177" s="41"/>
      <c r="J177" s="41"/>
      <c r="K177" s="39"/>
      <c r="L177" s="40"/>
      <c r="M177" s="40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</row>
    <row r="178" spans="1:24" ht="30" customHeight="1" x14ac:dyDescent="0.35">
      <c r="A178" s="41"/>
      <c r="B178" s="41"/>
      <c r="C178" s="40"/>
      <c r="D178" s="41"/>
      <c r="E178" s="41"/>
      <c r="F178" s="41"/>
      <c r="G178" s="40"/>
      <c r="H178" s="41"/>
      <c r="I178" s="41"/>
      <c r="J178" s="41"/>
      <c r="K178" s="39"/>
      <c r="L178" s="40"/>
      <c r="M178" s="40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</row>
    <row r="179" spans="1:24" ht="30" customHeight="1" x14ac:dyDescent="0.35">
      <c r="A179" s="41"/>
      <c r="B179" s="41"/>
      <c r="C179" s="40"/>
      <c r="D179" s="41"/>
      <c r="E179" s="41"/>
      <c r="F179" s="41"/>
      <c r="G179" s="40"/>
      <c r="H179" s="41"/>
      <c r="I179" s="41"/>
      <c r="J179" s="41"/>
      <c r="K179" s="39"/>
      <c r="L179" s="40"/>
      <c r="M179" s="40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</row>
    <row r="180" spans="1:24" ht="30" customHeight="1" x14ac:dyDescent="0.35">
      <c r="A180" s="41"/>
      <c r="B180" s="41"/>
      <c r="C180" s="40"/>
      <c r="D180" s="41"/>
      <c r="E180" s="41"/>
      <c r="F180" s="41"/>
      <c r="G180" s="40"/>
      <c r="H180" s="41"/>
      <c r="I180" s="41"/>
      <c r="J180" s="41"/>
      <c r="K180" s="39"/>
      <c r="L180" s="40"/>
      <c r="M180" s="40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</row>
    <row r="181" spans="1:24" ht="30" customHeight="1" x14ac:dyDescent="0.35">
      <c r="A181" s="41"/>
      <c r="B181" s="41"/>
      <c r="C181" s="40"/>
      <c r="D181" s="41"/>
      <c r="E181" s="41"/>
      <c r="F181" s="41"/>
      <c r="G181" s="40"/>
      <c r="H181" s="41"/>
      <c r="I181" s="41"/>
      <c r="J181" s="41"/>
      <c r="K181" s="39"/>
      <c r="L181" s="40"/>
      <c r="M181" s="40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</row>
    <row r="182" spans="1:24" ht="30" customHeight="1" x14ac:dyDescent="0.35">
      <c r="A182" s="41"/>
      <c r="B182" s="41"/>
      <c r="C182" s="40"/>
      <c r="D182" s="41"/>
      <c r="E182" s="41"/>
      <c r="F182" s="41"/>
      <c r="G182" s="40"/>
      <c r="H182" s="41"/>
      <c r="I182" s="41"/>
      <c r="J182" s="41"/>
      <c r="K182" s="39"/>
      <c r="L182" s="40"/>
      <c r="M182" s="40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</row>
    <row r="183" spans="1:24" ht="30" customHeight="1" x14ac:dyDescent="0.35">
      <c r="A183" s="41"/>
      <c r="B183" s="41"/>
      <c r="C183" s="40"/>
      <c r="D183" s="41"/>
      <c r="E183" s="41"/>
      <c r="F183" s="41"/>
      <c r="G183" s="40"/>
      <c r="H183" s="41"/>
      <c r="I183" s="41"/>
      <c r="J183" s="41"/>
      <c r="K183" s="39"/>
      <c r="L183" s="40"/>
      <c r="M183" s="40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</row>
    <row r="184" spans="1:24" ht="30" customHeight="1" x14ac:dyDescent="0.35">
      <c r="A184" s="41"/>
      <c r="B184" s="41"/>
      <c r="C184" s="40"/>
      <c r="D184" s="41"/>
      <c r="E184" s="41"/>
      <c r="F184" s="41"/>
      <c r="G184" s="40"/>
      <c r="H184" s="41"/>
      <c r="I184" s="41"/>
      <c r="J184" s="41"/>
      <c r="K184" s="39"/>
      <c r="L184" s="40"/>
      <c r="M184" s="40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</row>
    <row r="185" spans="1:24" ht="30" customHeight="1" x14ac:dyDescent="0.35">
      <c r="A185" s="41"/>
      <c r="B185" s="41"/>
      <c r="C185" s="40"/>
      <c r="D185" s="41"/>
      <c r="E185" s="41"/>
      <c r="F185" s="41"/>
      <c r="G185" s="40"/>
      <c r="H185" s="41"/>
      <c r="I185" s="41"/>
      <c r="J185" s="41"/>
      <c r="K185" s="39"/>
      <c r="L185" s="40"/>
      <c r="M185" s="40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</row>
    <row r="186" spans="1:24" ht="30" customHeight="1" x14ac:dyDescent="0.35">
      <c r="A186" s="41"/>
      <c r="B186" s="41"/>
      <c r="C186" s="40"/>
      <c r="D186" s="41"/>
      <c r="E186" s="41"/>
      <c r="F186" s="41"/>
      <c r="G186" s="40"/>
      <c r="H186" s="41"/>
      <c r="I186" s="41"/>
      <c r="J186" s="41"/>
      <c r="K186" s="39"/>
      <c r="L186" s="40"/>
      <c r="M186" s="40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</row>
    <row r="187" spans="1:24" ht="30" customHeight="1" x14ac:dyDescent="0.35">
      <c r="A187" s="41"/>
      <c r="B187" s="41"/>
      <c r="C187" s="40"/>
      <c r="D187" s="41"/>
      <c r="E187" s="41"/>
      <c r="F187" s="41"/>
      <c r="G187" s="40"/>
      <c r="H187" s="41"/>
      <c r="I187" s="41"/>
      <c r="J187" s="41"/>
      <c r="K187" s="39"/>
      <c r="L187" s="40"/>
      <c r="M187" s="40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</row>
    <row r="188" spans="1:24" ht="30" customHeight="1" x14ac:dyDescent="0.35">
      <c r="A188" s="41"/>
      <c r="B188" s="41"/>
      <c r="C188" s="40"/>
      <c r="D188" s="41"/>
      <c r="E188" s="41"/>
      <c r="F188" s="41"/>
      <c r="G188" s="40"/>
      <c r="H188" s="41"/>
      <c r="I188" s="41"/>
      <c r="J188" s="41"/>
      <c r="K188" s="39"/>
      <c r="L188" s="40"/>
      <c r="M188" s="40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</row>
    <row r="189" spans="1:24" ht="30" customHeight="1" x14ac:dyDescent="0.35">
      <c r="A189" s="41"/>
      <c r="B189" s="41"/>
      <c r="C189" s="40"/>
      <c r="D189" s="41"/>
      <c r="E189" s="41"/>
      <c r="F189" s="41"/>
      <c r="G189" s="40"/>
      <c r="H189" s="41"/>
      <c r="I189" s="41"/>
      <c r="J189" s="41"/>
      <c r="K189" s="39"/>
      <c r="L189" s="40"/>
      <c r="M189" s="40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</row>
    <row r="190" spans="1:24" ht="30" customHeight="1" x14ac:dyDescent="0.35">
      <c r="A190" s="41"/>
      <c r="B190" s="41"/>
      <c r="C190" s="40"/>
      <c r="D190" s="41"/>
      <c r="E190" s="41"/>
      <c r="F190" s="41"/>
      <c r="G190" s="40"/>
      <c r="H190" s="41"/>
      <c r="I190" s="41"/>
      <c r="J190" s="41"/>
      <c r="K190" s="39"/>
      <c r="L190" s="40"/>
      <c r="M190" s="40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</row>
    <row r="191" spans="1:24" ht="30" customHeight="1" x14ac:dyDescent="0.35">
      <c r="A191" s="41"/>
      <c r="B191" s="41"/>
      <c r="C191" s="40"/>
      <c r="D191" s="41"/>
      <c r="E191" s="41"/>
      <c r="F191" s="41"/>
      <c r="G191" s="40"/>
      <c r="H191" s="41"/>
      <c r="I191" s="41"/>
      <c r="J191" s="41"/>
      <c r="K191" s="39"/>
      <c r="L191" s="40"/>
      <c r="M191" s="40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</row>
    <row r="192" spans="1:24" ht="30" customHeight="1" x14ac:dyDescent="0.35">
      <c r="A192" s="41"/>
      <c r="B192" s="41"/>
      <c r="C192" s="40"/>
      <c r="D192" s="41"/>
      <c r="E192" s="41"/>
      <c r="F192" s="41"/>
      <c r="G192" s="40"/>
      <c r="H192" s="41"/>
      <c r="I192" s="41"/>
      <c r="J192" s="41"/>
      <c r="K192" s="39"/>
      <c r="L192" s="40"/>
      <c r="M192" s="40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</row>
    <row r="193" spans="1:24" ht="30" customHeight="1" x14ac:dyDescent="0.35">
      <c r="A193" s="41"/>
      <c r="B193" s="41"/>
      <c r="C193" s="40"/>
      <c r="D193" s="41"/>
      <c r="E193" s="41"/>
      <c r="F193" s="41"/>
      <c r="G193" s="40"/>
      <c r="H193" s="41"/>
      <c r="I193" s="41"/>
      <c r="J193" s="41"/>
      <c r="K193" s="39"/>
      <c r="L193" s="40"/>
      <c r="M193" s="40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</row>
    <row r="194" spans="1:24" ht="30" customHeight="1" x14ac:dyDescent="0.35">
      <c r="A194" s="41"/>
      <c r="B194" s="41"/>
      <c r="C194" s="40"/>
      <c r="D194" s="41"/>
      <c r="E194" s="41"/>
      <c r="F194" s="41"/>
      <c r="G194" s="40"/>
      <c r="H194" s="41"/>
      <c r="I194" s="41"/>
      <c r="J194" s="41"/>
      <c r="K194" s="39"/>
      <c r="L194" s="40"/>
      <c r="M194" s="40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</row>
    <row r="195" spans="1:24" ht="30" customHeight="1" x14ac:dyDescent="0.35">
      <c r="A195" s="41"/>
      <c r="B195" s="41"/>
      <c r="C195" s="40"/>
      <c r="D195" s="41"/>
      <c r="E195" s="41"/>
      <c r="F195" s="41"/>
      <c r="G195" s="40"/>
      <c r="H195" s="41"/>
      <c r="I195" s="41"/>
      <c r="J195" s="41"/>
      <c r="K195" s="39"/>
      <c r="L195" s="40"/>
      <c r="M195" s="40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</row>
    <row r="196" spans="1:24" ht="30" customHeight="1" x14ac:dyDescent="0.35">
      <c r="A196" s="41"/>
      <c r="B196" s="41"/>
      <c r="C196" s="40"/>
      <c r="D196" s="41"/>
      <c r="E196" s="41"/>
      <c r="F196" s="41"/>
      <c r="G196" s="40"/>
      <c r="H196" s="41"/>
      <c r="I196" s="41"/>
      <c r="J196" s="41"/>
      <c r="K196" s="39"/>
      <c r="L196" s="40"/>
      <c r="M196" s="40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</row>
    <row r="197" spans="1:24" ht="30" customHeight="1" x14ac:dyDescent="0.35">
      <c r="A197" s="41"/>
      <c r="B197" s="41"/>
      <c r="C197" s="40"/>
      <c r="D197" s="41"/>
      <c r="E197" s="41"/>
      <c r="F197" s="41"/>
      <c r="G197" s="40"/>
      <c r="H197" s="41"/>
      <c r="I197" s="41"/>
      <c r="J197" s="41"/>
      <c r="K197" s="39"/>
      <c r="L197" s="40"/>
      <c r="M197" s="40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</row>
    <row r="198" spans="1:24" ht="30" customHeight="1" x14ac:dyDescent="0.35">
      <c r="A198" s="41"/>
      <c r="B198" s="41"/>
      <c r="C198" s="40"/>
      <c r="D198" s="41"/>
      <c r="E198" s="41"/>
      <c r="F198" s="41"/>
      <c r="G198" s="40"/>
      <c r="H198" s="41"/>
      <c r="I198" s="41"/>
      <c r="J198" s="41"/>
      <c r="K198" s="39"/>
      <c r="L198" s="40"/>
      <c r="M198" s="40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</row>
    <row r="199" spans="1:24" ht="30" customHeight="1" x14ac:dyDescent="0.35">
      <c r="A199" s="41"/>
      <c r="B199" s="41"/>
      <c r="C199" s="40"/>
      <c r="D199" s="41"/>
      <c r="E199" s="41"/>
      <c r="F199" s="41"/>
      <c r="G199" s="40"/>
      <c r="H199" s="41"/>
      <c r="I199" s="41"/>
      <c r="J199" s="41"/>
      <c r="K199" s="39"/>
      <c r="L199" s="40"/>
      <c r="M199" s="40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</row>
    <row r="200" spans="1:24" ht="30" customHeight="1" x14ac:dyDescent="0.35">
      <c r="A200" s="41"/>
      <c r="B200" s="41"/>
      <c r="C200" s="40"/>
      <c r="D200" s="41"/>
      <c r="E200" s="41"/>
      <c r="F200" s="41"/>
      <c r="G200" s="40"/>
      <c r="H200" s="41"/>
      <c r="I200" s="41"/>
      <c r="J200" s="41"/>
      <c r="K200" s="39"/>
      <c r="L200" s="40"/>
      <c r="M200" s="40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</row>
    <row r="201" spans="1:24" ht="30" customHeight="1" x14ac:dyDescent="0.35">
      <c r="A201" s="41"/>
      <c r="B201" s="41"/>
      <c r="C201" s="40"/>
      <c r="D201" s="41"/>
      <c r="E201" s="41"/>
      <c r="F201" s="41"/>
      <c r="G201" s="40"/>
      <c r="H201" s="41"/>
      <c r="I201" s="41"/>
      <c r="J201" s="41"/>
      <c r="K201" s="39"/>
      <c r="L201" s="40"/>
      <c r="M201" s="40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</row>
    <row r="202" spans="1:24" ht="30" customHeight="1" x14ac:dyDescent="0.35">
      <c r="A202" s="41"/>
      <c r="B202" s="41"/>
      <c r="C202" s="40"/>
      <c r="D202" s="41"/>
      <c r="E202" s="41"/>
      <c r="F202" s="41"/>
      <c r="G202" s="40"/>
      <c r="H202" s="41"/>
      <c r="I202" s="41"/>
      <c r="J202" s="41"/>
      <c r="K202" s="39"/>
      <c r="L202" s="40"/>
      <c r="M202" s="40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</row>
    <row r="203" spans="1:24" ht="30" customHeight="1" x14ac:dyDescent="0.35">
      <c r="A203" s="41"/>
      <c r="B203" s="41"/>
      <c r="C203" s="40"/>
      <c r="D203" s="41"/>
      <c r="E203" s="41"/>
      <c r="F203" s="41"/>
      <c r="G203" s="40"/>
      <c r="H203" s="41"/>
      <c r="I203" s="41"/>
      <c r="J203" s="41"/>
      <c r="K203" s="39"/>
      <c r="L203" s="40"/>
      <c r="M203" s="40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</row>
    <row r="204" spans="1:24" ht="30" customHeight="1" x14ac:dyDescent="0.35">
      <c r="A204" s="41"/>
      <c r="B204" s="41"/>
      <c r="C204" s="40"/>
      <c r="D204" s="41"/>
      <c r="E204" s="41"/>
      <c r="F204" s="41"/>
      <c r="G204" s="40"/>
      <c r="H204" s="41"/>
      <c r="I204" s="41"/>
      <c r="J204" s="41"/>
      <c r="K204" s="39"/>
      <c r="L204" s="40"/>
      <c r="M204" s="40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</row>
    <row r="205" spans="1:24" ht="30" customHeight="1" x14ac:dyDescent="0.35">
      <c r="A205" s="41"/>
      <c r="B205" s="41"/>
      <c r="C205" s="40"/>
      <c r="D205" s="41"/>
      <c r="E205" s="41"/>
      <c r="F205" s="41"/>
      <c r="G205" s="40"/>
      <c r="H205" s="41"/>
      <c r="I205" s="41"/>
      <c r="J205" s="41"/>
      <c r="K205" s="39"/>
      <c r="L205" s="40"/>
      <c r="M205" s="40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</row>
    <row r="206" spans="1:24" ht="30" customHeight="1" x14ac:dyDescent="0.35">
      <c r="A206" s="41"/>
      <c r="B206" s="41"/>
      <c r="C206" s="40"/>
      <c r="D206" s="41"/>
      <c r="E206" s="41"/>
      <c r="F206" s="41"/>
      <c r="G206" s="40"/>
      <c r="H206" s="41"/>
      <c r="I206" s="41"/>
      <c r="J206" s="41"/>
      <c r="K206" s="39"/>
      <c r="L206" s="40"/>
      <c r="M206" s="40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</row>
    <row r="207" spans="1:24" ht="30" customHeight="1" x14ac:dyDescent="0.35">
      <c r="A207" s="41"/>
      <c r="B207" s="41"/>
      <c r="C207" s="40"/>
      <c r="D207" s="41"/>
      <c r="E207" s="41"/>
      <c r="F207" s="41"/>
      <c r="G207" s="40"/>
      <c r="H207" s="41"/>
      <c r="I207" s="41"/>
      <c r="J207" s="41"/>
      <c r="K207" s="39"/>
      <c r="L207" s="40"/>
      <c r="M207" s="40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</row>
    <row r="208" spans="1:24" ht="30" customHeight="1" x14ac:dyDescent="0.35">
      <c r="A208" s="41"/>
      <c r="B208" s="41"/>
      <c r="C208" s="40"/>
      <c r="D208" s="41"/>
      <c r="E208" s="41"/>
      <c r="F208" s="41"/>
      <c r="G208" s="40"/>
      <c r="H208" s="41"/>
      <c r="I208" s="41"/>
      <c r="J208" s="41"/>
      <c r="K208" s="39"/>
      <c r="L208" s="40"/>
      <c r="M208" s="40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</row>
    <row r="209" spans="1:24" ht="30" customHeight="1" x14ac:dyDescent="0.35">
      <c r="A209" s="41"/>
      <c r="B209" s="41"/>
      <c r="C209" s="40"/>
      <c r="D209" s="41"/>
      <c r="E209" s="41"/>
      <c r="F209" s="41"/>
      <c r="G209" s="40"/>
      <c r="H209" s="41"/>
      <c r="I209" s="41"/>
      <c r="J209" s="41"/>
      <c r="K209" s="39"/>
      <c r="L209" s="40"/>
      <c r="M209" s="40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</row>
    <row r="210" spans="1:24" ht="30" customHeight="1" x14ac:dyDescent="0.35">
      <c r="A210" s="41"/>
      <c r="B210" s="41"/>
      <c r="C210" s="40"/>
      <c r="D210" s="41"/>
      <c r="E210" s="41"/>
      <c r="F210" s="41"/>
      <c r="G210" s="40"/>
      <c r="H210" s="41"/>
      <c r="I210" s="41"/>
      <c r="J210" s="41"/>
      <c r="K210" s="39"/>
      <c r="L210" s="40"/>
      <c r="M210" s="40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</row>
    <row r="211" spans="1:24" ht="30" customHeight="1" x14ac:dyDescent="0.35">
      <c r="A211" s="41"/>
      <c r="B211" s="41"/>
      <c r="C211" s="40"/>
      <c r="D211" s="41"/>
      <c r="E211" s="41"/>
      <c r="F211" s="41"/>
      <c r="G211" s="40"/>
      <c r="H211" s="41"/>
      <c r="I211" s="41"/>
      <c r="J211" s="41"/>
      <c r="K211" s="39"/>
      <c r="L211" s="40"/>
      <c r="M211" s="40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</row>
    <row r="212" spans="1:24" ht="30" customHeight="1" x14ac:dyDescent="0.35">
      <c r="A212" s="41"/>
      <c r="B212" s="41"/>
      <c r="C212" s="40"/>
      <c r="D212" s="41"/>
      <c r="E212" s="41"/>
      <c r="F212" s="41"/>
      <c r="G212" s="40"/>
      <c r="H212" s="41"/>
      <c r="I212" s="41"/>
      <c r="J212" s="41"/>
      <c r="K212" s="39"/>
      <c r="L212" s="40"/>
      <c r="M212" s="40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</row>
    <row r="213" spans="1:24" ht="30" customHeight="1" x14ac:dyDescent="0.35">
      <c r="A213" s="41"/>
      <c r="B213" s="41"/>
      <c r="C213" s="40"/>
      <c r="D213" s="41"/>
      <c r="E213" s="41"/>
      <c r="F213" s="41"/>
      <c r="G213" s="40"/>
      <c r="H213" s="41"/>
      <c r="I213" s="41"/>
      <c r="J213" s="41"/>
      <c r="K213" s="39"/>
      <c r="L213" s="40"/>
      <c r="M213" s="40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</row>
    <row r="214" spans="1:24" ht="30" customHeight="1" x14ac:dyDescent="0.35">
      <c r="A214" s="41"/>
      <c r="B214" s="41"/>
      <c r="C214" s="40"/>
      <c r="D214" s="41"/>
      <c r="E214" s="41"/>
      <c r="F214" s="41"/>
      <c r="G214" s="40"/>
      <c r="H214" s="41"/>
      <c r="I214" s="41"/>
      <c r="J214" s="41"/>
      <c r="K214" s="39"/>
      <c r="L214" s="40"/>
      <c r="M214" s="40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</row>
    <row r="215" spans="1:24" ht="30" customHeight="1" x14ac:dyDescent="0.35">
      <c r="A215" s="41"/>
      <c r="B215" s="41"/>
      <c r="C215" s="40"/>
      <c r="D215" s="41"/>
      <c r="E215" s="41"/>
      <c r="F215" s="41"/>
      <c r="G215" s="40"/>
      <c r="H215" s="41"/>
      <c r="I215" s="41"/>
      <c r="J215" s="41"/>
      <c r="K215" s="39"/>
      <c r="L215" s="40"/>
      <c r="M215" s="40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</row>
    <row r="216" spans="1:24" ht="30" customHeight="1" x14ac:dyDescent="0.35">
      <c r="A216" s="41"/>
      <c r="B216" s="41"/>
      <c r="C216" s="40"/>
      <c r="D216" s="41"/>
      <c r="E216" s="41"/>
      <c r="F216" s="41"/>
      <c r="G216" s="40"/>
      <c r="H216" s="41"/>
      <c r="I216" s="41"/>
      <c r="J216" s="41"/>
      <c r="K216" s="39"/>
      <c r="L216" s="40"/>
      <c r="M216" s="40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</row>
    <row r="217" spans="1:24" ht="30" customHeight="1" x14ac:dyDescent="0.35">
      <c r="A217" s="41"/>
      <c r="B217" s="41"/>
      <c r="C217" s="40"/>
      <c r="D217" s="41"/>
      <c r="E217" s="41"/>
      <c r="F217" s="41"/>
      <c r="G217" s="40"/>
      <c r="H217" s="41"/>
      <c r="I217" s="41"/>
      <c r="J217" s="41"/>
      <c r="K217" s="39"/>
      <c r="L217" s="40"/>
      <c r="M217" s="40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</row>
    <row r="218" spans="1:24" ht="30" customHeight="1" x14ac:dyDescent="0.35">
      <c r="A218" s="41"/>
      <c r="B218" s="41"/>
      <c r="C218" s="40"/>
      <c r="D218" s="41"/>
      <c r="E218" s="41"/>
      <c r="F218" s="41"/>
      <c r="G218" s="40"/>
      <c r="H218" s="41"/>
      <c r="I218" s="41"/>
      <c r="J218" s="41"/>
      <c r="K218" s="39"/>
      <c r="L218" s="40"/>
      <c r="M218" s="40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</row>
    <row r="219" spans="1:24" ht="30" customHeight="1" x14ac:dyDescent="0.35">
      <c r="A219" s="41"/>
      <c r="B219" s="41"/>
      <c r="C219" s="40"/>
      <c r="D219" s="41"/>
      <c r="E219" s="41"/>
      <c r="F219" s="41"/>
      <c r="G219" s="40"/>
      <c r="H219" s="41"/>
      <c r="I219" s="41"/>
      <c r="J219" s="41"/>
      <c r="K219" s="39"/>
      <c r="L219" s="40"/>
      <c r="M219" s="40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</row>
    <row r="220" spans="1:24" ht="30" customHeight="1" x14ac:dyDescent="0.35">
      <c r="A220" s="41"/>
      <c r="B220" s="41"/>
      <c r="C220" s="40"/>
      <c r="D220" s="41"/>
      <c r="E220" s="41"/>
      <c r="F220" s="41"/>
      <c r="G220" s="40"/>
      <c r="H220" s="41"/>
      <c r="I220" s="41"/>
      <c r="J220" s="41"/>
      <c r="K220" s="39"/>
      <c r="L220" s="40"/>
      <c r="M220" s="40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</row>
    <row r="221" spans="1:24" ht="30" customHeight="1" x14ac:dyDescent="0.35">
      <c r="A221" s="41"/>
      <c r="B221" s="41"/>
      <c r="C221" s="40"/>
      <c r="D221" s="41"/>
      <c r="E221" s="41"/>
      <c r="F221" s="41"/>
      <c r="G221" s="40"/>
      <c r="H221" s="41"/>
      <c r="I221" s="41"/>
      <c r="J221" s="41"/>
      <c r="K221" s="39"/>
      <c r="L221" s="40"/>
      <c r="M221" s="40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</row>
    <row r="222" spans="1:24" ht="30" customHeight="1" x14ac:dyDescent="0.35">
      <c r="A222" s="41"/>
      <c r="B222" s="41"/>
      <c r="C222" s="40"/>
      <c r="D222" s="41"/>
      <c r="E222" s="41"/>
      <c r="F222" s="41"/>
      <c r="G222" s="40"/>
      <c r="H222" s="41"/>
      <c r="I222" s="41"/>
      <c r="J222" s="41"/>
      <c r="K222" s="39"/>
      <c r="L222" s="40"/>
      <c r="M222" s="40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</row>
    <row r="223" spans="1:24" ht="30" customHeight="1" x14ac:dyDescent="0.35">
      <c r="A223" s="41"/>
      <c r="B223" s="41"/>
      <c r="C223" s="40"/>
      <c r="D223" s="41"/>
      <c r="E223" s="41"/>
      <c r="F223" s="41"/>
      <c r="G223" s="40"/>
      <c r="H223" s="41"/>
      <c r="I223" s="41"/>
      <c r="J223" s="41"/>
      <c r="K223" s="39"/>
      <c r="L223" s="40"/>
      <c r="M223" s="40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</row>
    <row r="224" spans="1:24" ht="30" customHeight="1" x14ac:dyDescent="0.35">
      <c r="A224" s="41"/>
      <c r="B224" s="41"/>
      <c r="C224" s="40"/>
      <c r="D224" s="41"/>
      <c r="E224" s="41"/>
      <c r="F224" s="41"/>
      <c r="G224" s="40"/>
      <c r="H224" s="41"/>
      <c r="I224" s="41"/>
      <c r="J224" s="41"/>
      <c r="K224" s="39"/>
      <c r="L224" s="40"/>
      <c r="M224" s="40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</row>
    <row r="225" spans="1:24" ht="30" customHeight="1" x14ac:dyDescent="0.35">
      <c r="A225" s="41"/>
      <c r="B225" s="41"/>
      <c r="C225" s="40"/>
      <c r="D225" s="41"/>
      <c r="E225" s="41"/>
      <c r="F225" s="41"/>
      <c r="G225" s="40"/>
      <c r="H225" s="41"/>
      <c r="I225" s="41"/>
      <c r="J225" s="41"/>
      <c r="K225" s="39"/>
      <c r="L225" s="40"/>
      <c r="M225" s="40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</row>
    <row r="226" spans="1:24" ht="30" customHeight="1" x14ac:dyDescent="0.35">
      <c r="A226" s="41"/>
      <c r="B226" s="41"/>
      <c r="C226" s="40"/>
      <c r="D226" s="41"/>
      <c r="E226" s="41"/>
      <c r="F226" s="41"/>
      <c r="G226" s="40"/>
      <c r="H226" s="41"/>
      <c r="I226" s="41"/>
      <c r="J226" s="41"/>
      <c r="K226" s="39"/>
      <c r="L226" s="40"/>
      <c r="M226" s="40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</row>
    <row r="227" spans="1:24" ht="30" customHeight="1" x14ac:dyDescent="0.35">
      <c r="A227" s="41"/>
      <c r="B227" s="41"/>
      <c r="C227" s="40"/>
      <c r="D227" s="41"/>
      <c r="E227" s="41"/>
      <c r="F227" s="41"/>
      <c r="G227" s="40"/>
      <c r="H227" s="41"/>
      <c r="I227" s="41"/>
      <c r="J227" s="41"/>
      <c r="K227" s="39"/>
      <c r="L227" s="40"/>
      <c r="M227" s="40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</row>
    <row r="228" spans="1:24" ht="30" customHeight="1" x14ac:dyDescent="0.35">
      <c r="A228" s="41"/>
      <c r="B228" s="41"/>
      <c r="C228" s="40"/>
      <c r="D228" s="41"/>
      <c r="E228" s="41"/>
      <c r="F228" s="41"/>
      <c r="G228" s="40"/>
      <c r="H228" s="41"/>
      <c r="I228" s="41"/>
      <c r="J228" s="41"/>
      <c r="K228" s="39"/>
      <c r="L228" s="40"/>
      <c r="M228" s="40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</row>
    <row r="229" spans="1:24" ht="30" customHeight="1" x14ac:dyDescent="0.35">
      <c r="A229" s="41"/>
      <c r="B229" s="41"/>
      <c r="C229" s="40"/>
      <c r="D229" s="41"/>
      <c r="E229" s="41"/>
      <c r="F229" s="41"/>
      <c r="G229" s="40"/>
      <c r="H229" s="41"/>
      <c r="I229" s="41"/>
      <c r="J229" s="41"/>
      <c r="K229" s="39"/>
      <c r="L229" s="40"/>
      <c r="M229" s="40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</row>
    <row r="230" spans="1:24" ht="30" customHeight="1" x14ac:dyDescent="0.35">
      <c r="A230" s="41"/>
      <c r="B230" s="41"/>
      <c r="C230" s="40"/>
      <c r="D230" s="41"/>
      <c r="E230" s="41"/>
      <c r="F230" s="41"/>
      <c r="G230" s="40"/>
      <c r="H230" s="41"/>
      <c r="I230" s="41"/>
      <c r="J230" s="41"/>
      <c r="K230" s="39"/>
      <c r="L230" s="40"/>
      <c r="M230" s="40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</row>
    <row r="231" spans="1:24" ht="30" customHeight="1" x14ac:dyDescent="0.35">
      <c r="A231" s="41"/>
      <c r="B231" s="41"/>
      <c r="C231" s="40"/>
      <c r="D231" s="41"/>
      <c r="E231" s="41"/>
      <c r="F231" s="41"/>
      <c r="G231" s="40"/>
      <c r="H231" s="41"/>
      <c r="I231" s="41"/>
      <c r="J231" s="41"/>
      <c r="K231" s="39"/>
      <c r="L231" s="40"/>
      <c r="M231" s="40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</row>
    <row r="232" spans="1:24" ht="30" customHeight="1" x14ac:dyDescent="0.35">
      <c r="A232" s="41"/>
      <c r="B232" s="41"/>
      <c r="C232" s="40"/>
      <c r="D232" s="41"/>
      <c r="E232" s="41"/>
      <c r="F232" s="41"/>
      <c r="G232" s="40"/>
      <c r="H232" s="41"/>
      <c r="I232" s="41"/>
      <c r="J232" s="41"/>
      <c r="K232" s="39"/>
      <c r="L232" s="40"/>
      <c r="M232" s="40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</row>
    <row r="233" spans="1:24" ht="30" customHeight="1" x14ac:dyDescent="0.35">
      <c r="A233" s="41"/>
      <c r="B233" s="41"/>
      <c r="C233" s="40"/>
      <c r="D233" s="41"/>
      <c r="E233" s="41"/>
      <c r="F233" s="41"/>
      <c r="G233" s="40"/>
      <c r="H233" s="41"/>
      <c r="I233" s="41"/>
      <c r="J233" s="41"/>
      <c r="K233" s="39"/>
      <c r="L233" s="40"/>
      <c r="M233" s="40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</row>
    <row r="234" spans="1:24" ht="30" customHeight="1" x14ac:dyDescent="0.35">
      <c r="A234" s="41"/>
      <c r="B234" s="41"/>
      <c r="C234" s="40"/>
      <c r="D234" s="41"/>
      <c r="E234" s="41"/>
      <c r="F234" s="41"/>
      <c r="G234" s="40"/>
      <c r="H234" s="41"/>
      <c r="I234" s="41"/>
      <c r="J234" s="41"/>
      <c r="K234" s="39"/>
      <c r="L234" s="40"/>
      <c r="M234" s="40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</row>
    <row r="235" spans="1:24" ht="30" customHeight="1" x14ac:dyDescent="0.35">
      <c r="A235" s="41"/>
      <c r="B235" s="41"/>
      <c r="C235" s="40"/>
      <c r="D235" s="41"/>
      <c r="E235" s="41"/>
      <c r="F235" s="41"/>
      <c r="G235" s="40"/>
      <c r="H235" s="41"/>
      <c r="I235" s="41"/>
      <c r="J235" s="41"/>
      <c r="K235" s="39"/>
      <c r="L235" s="40"/>
      <c r="M235" s="40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</row>
    <row r="236" spans="1:24" ht="30" customHeight="1" x14ac:dyDescent="0.35">
      <c r="A236" s="41"/>
      <c r="B236" s="41"/>
      <c r="C236" s="40"/>
      <c r="D236" s="41"/>
      <c r="E236" s="41"/>
      <c r="F236" s="41"/>
      <c r="G236" s="40"/>
      <c r="H236" s="41"/>
      <c r="I236" s="41"/>
      <c r="J236" s="41"/>
      <c r="K236" s="39"/>
      <c r="L236" s="40"/>
      <c r="M236" s="40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</row>
    <row r="237" spans="1:24" ht="30" customHeight="1" x14ac:dyDescent="0.35">
      <c r="A237" s="41"/>
      <c r="B237" s="41"/>
      <c r="C237" s="40"/>
      <c r="D237" s="41"/>
      <c r="E237" s="41"/>
      <c r="F237" s="41"/>
      <c r="G237" s="40"/>
      <c r="H237" s="41"/>
      <c r="I237" s="41"/>
      <c r="J237" s="41"/>
      <c r="K237" s="39"/>
      <c r="L237" s="40"/>
      <c r="M237" s="40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</row>
    <row r="238" spans="1:24" ht="30" customHeight="1" x14ac:dyDescent="0.35">
      <c r="A238" s="41"/>
      <c r="B238" s="41"/>
      <c r="C238" s="40"/>
      <c r="D238" s="41"/>
      <c r="E238" s="41"/>
      <c r="F238" s="41"/>
      <c r="G238" s="40"/>
      <c r="H238" s="41"/>
      <c r="I238" s="41"/>
      <c r="J238" s="41"/>
      <c r="K238" s="39"/>
      <c r="L238" s="40"/>
      <c r="M238" s="40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</row>
    <row r="239" spans="1:24" ht="30" customHeight="1" x14ac:dyDescent="0.35">
      <c r="A239" s="41"/>
      <c r="B239" s="41"/>
      <c r="C239" s="40"/>
      <c r="D239" s="41"/>
      <c r="E239" s="41"/>
      <c r="F239" s="41"/>
      <c r="G239" s="40"/>
      <c r="H239" s="41"/>
      <c r="I239" s="41"/>
      <c r="J239" s="41"/>
      <c r="K239" s="39"/>
      <c r="L239" s="40"/>
      <c r="M239" s="40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</row>
    <row r="240" spans="1:24" ht="30" customHeight="1" x14ac:dyDescent="0.35">
      <c r="A240" s="41"/>
      <c r="B240" s="41"/>
      <c r="C240" s="40"/>
      <c r="D240" s="41"/>
      <c r="E240" s="41"/>
      <c r="F240" s="41"/>
      <c r="G240" s="40"/>
      <c r="H240" s="41"/>
      <c r="I240" s="41"/>
      <c r="J240" s="41"/>
      <c r="K240" s="39"/>
      <c r="L240" s="40"/>
      <c r="M240" s="40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</row>
    <row r="241" spans="1:24" ht="30" customHeight="1" x14ac:dyDescent="0.35">
      <c r="A241" s="41"/>
      <c r="B241" s="41"/>
      <c r="C241" s="40"/>
      <c r="D241" s="41"/>
      <c r="E241" s="41"/>
      <c r="F241" s="41"/>
      <c r="G241" s="40"/>
      <c r="H241" s="41"/>
      <c r="I241" s="41"/>
      <c r="J241" s="41"/>
      <c r="K241" s="39"/>
      <c r="L241" s="40"/>
      <c r="M241" s="40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</row>
    <row r="242" spans="1:24" ht="30" customHeight="1" x14ac:dyDescent="0.35">
      <c r="A242" s="41"/>
      <c r="B242" s="41"/>
      <c r="C242" s="40"/>
      <c r="D242" s="41"/>
      <c r="E242" s="41"/>
      <c r="F242" s="41"/>
      <c r="G242" s="40"/>
      <c r="H242" s="41"/>
      <c r="I242" s="41"/>
      <c r="J242" s="41"/>
      <c r="K242" s="39"/>
      <c r="L242" s="40"/>
      <c r="M242" s="40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</row>
    <row r="243" spans="1:24" ht="30" customHeight="1" x14ac:dyDescent="0.35">
      <c r="A243" s="41"/>
      <c r="B243" s="41"/>
      <c r="C243" s="40"/>
      <c r="D243" s="41"/>
      <c r="E243" s="41"/>
      <c r="F243" s="41"/>
      <c r="G243" s="40"/>
      <c r="H243" s="41"/>
      <c r="I243" s="41"/>
      <c r="J243" s="41"/>
      <c r="K243" s="39"/>
      <c r="L243" s="40"/>
      <c r="M243" s="40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</row>
    <row r="244" spans="1:24" ht="30" customHeight="1" x14ac:dyDescent="0.35">
      <c r="A244" s="41"/>
      <c r="B244" s="41"/>
      <c r="C244" s="40"/>
      <c r="D244" s="41"/>
      <c r="E244" s="41"/>
      <c r="F244" s="41"/>
      <c r="G244" s="40"/>
      <c r="H244" s="41"/>
      <c r="I244" s="41"/>
      <c r="J244" s="41"/>
      <c r="K244" s="39"/>
      <c r="L244" s="40"/>
      <c r="M244" s="40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</row>
    <row r="245" spans="1:24" ht="30" customHeight="1" x14ac:dyDescent="0.35">
      <c r="A245" s="41"/>
      <c r="B245" s="41"/>
      <c r="C245" s="40"/>
      <c r="D245" s="41"/>
      <c r="E245" s="41"/>
      <c r="F245" s="41"/>
      <c r="G245" s="40"/>
      <c r="H245" s="41"/>
      <c r="I245" s="41"/>
      <c r="J245" s="41"/>
      <c r="K245" s="39"/>
      <c r="L245" s="40"/>
      <c r="M245" s="40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</row>
    <row r="246" spans="1:24" ht="30" customHeight="1" x14ac:dyDescent="0.35">
      <c r="A246" s="41"/>
      <c r="B246" s="41"/>
      <c r="C246" s="40"/>
      <c r="D246" s="41"/>
      <c r="E246" s="41"/>
      <c r="F246" s="41"/>
      <c r="G246" s="40"/>
      <c r="H246" s="41"/>
      <c r="I246" s="41"/>
      <c r="J246" s="41"/>
      <c r="K246" s="39"/>
      <c r="L246" s="40"/>
      <c r="M246" s="40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</row>
    <row r="247" spans="1:24" ht="30" customHeight="1" x14ac:dyDescent="0.35">
      <c r="A247" s="41"/>
      <c r="B247" s="41"/>
      <c r="C247" s="40"/>
      <c r="D247" s="41"/>
      <c r="E247" s="41"/>
      <c r="F247" s="41"/>
      <c r="G247" s="40"/>
      <c r="H247" s="41"/>
      <c r="I247" s="41"/>
      <c r="J247" s="41"/>
      <c r="K247" s="39"/>
      <c r="L247" s="40"/>
      <c r="M247" s="40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</row>
    <row r="248" spans="1:24" ht="30" customHeight="1" x14ac:dyDescent="0.35">
      <c r="A248" s="41"/>
      <c r="B248" s="41"/>
      <c r="C248" s="40"/>
      <c r="D248" s="41"/>
      <c r="E248" s="41"/>
      <c r="F248" s="41"/>
      <c r="G248" s="40"/>
      <c r="H248" s="41"/>
      <c r="I248" s="41"/>
      <c r="J248" s="41"/>
      <c r="K248" s="39"/>
      <c r="L248" s="40"/>
      <c r="M248" s="40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</row>
    <row r="249" spans="1:24" ht="30" customHeight="1" x14ac:dyDescent="0.35">
      <c r="A249" s="41"/>
      <c r="B249" s="41"/>
      <c r="C249" s="40"/>
      <c r="D249" s="41"/>
      <c r="E249" s="41"/>
      <c r="F249" s="41"/>
      <c r="G249" s="40"/>
      <c r="H249" s="41"/>
      <c r="I249" s="41"/>
      <c r="J249" s="41"/>
      <c r="K249" s="39"/>
      <c r="L249" s="40"/>
      <c r="M249" s="40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</row>
    <row r="250" spans="1:24" ht="30" customHeight="1" x14ac:dyDescent="0.35">
      <c r="A250" s="41"/>
      <c r="B250" s="41"/>
      <c r="C250" s="40"/>
      <c r="D250" s="41"/>
      <c r="E250" s="41"/>
      <c r="F250" s="41"/>
      <c r="G250" s="40"/>
      <c r="H250" s="41"/>
      <c r="I250" s="41"/>
      <c r="J250" s="41"/>
      <c r="K250" s="39"/>
      <c r="L250" s="40"/>
      <c r="M250" s="40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</row>
    <row r="251" spans="1:24" ht="30" customHeight="1" x14ac:dyDescent="0.35">
      <c r="A251" s="41"/>
      <c r="B251" s="41"/>
      <c r="C251" s="40"/>
      <c r="D251" s="41"/>
      <c r="E251" s="41"/>
      <c r="F251" s="41"/>
      <c r="G251" s="40"/>
      <c r="H251" s="41"/>
      <c r="I251" s="41"/>
      <c r="J251" s="41"/>
      <c r="K251" s="39"/>
      <c r="L251" s="40"/>
      <c r="M251" s="40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</row>
    <row r="252" spans="1:24" ht="30" customHeight="1" x14ac:dyDescent="0.35">
      <c r="A252" s="41"/>
      <c r="B252" s="41"/>
      <c r="C252" s="40"/>
      <c r="D252" s="41"/>
      <c r="E252" s="41"/>
      <c r="F252" s="41"/>
      <c r="G252" s="40"/>
      <c r="H252" s="41"/>
      <c r="I252" s="41"/>
      <c r="J252" s="41"/>
      <c r="K252" s="39"/>
      <c r="L252" s="40"/>
      <c r="M252" s="40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</row>
    <row r="253" spans="1:24" ht="30" customHeight="1" x14ac:dyDescent="0.35">
      <c r="A253" s="41"/>
      <c r="B253" s="41"/>
      <c r="C253" s="40"/>
      <c r="D253" s="41"/>
      <c r="E253" s="41"/>
      <c r="F253" s="41"/>
      <c r="G253" s="40"/>
      <c r="H253" s="41"/>
      <c r="I253" s="41"/>
      <c r="J253" s="41"/>
      <c r="K253" s="39"/>
      <c r="L253" s="40"/>
      <c r="M253" s="40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</row>
    <row r="254" spans="1:24" ht="30" customHeight="1" x14ac:dyDescent="0.35">
      <c r="A254" s="41"/>
      <c r="B254" s="41"/>
      <c r="C254" s="40"/>
      <c r="D254" s="41"/>
      <c r="E254" s="41"/>
      <c r="F254" s="41"/>
      <c r="G254" s="40"/>
      <c r="H254" s="41"/>
      <c r="I254" s="41"/>
      <c r="J254" s="41"/>
      <c r="K254" s="39"/>
      <c r="L254" s="40"/>
      <c r="M254" s="40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</row>
    <row r="255" spans="1:24" ht="30" customHeight="1" x14ac:dyDescent="0.35">
      <c r="A255" s="41"/>
      <c r="B255" s="41"/>
      <c r="C255" s="40"/>
      <c r="D255" s="41"/>
      <c r="E255" s="41"/>
      <c r="F255" s="41"/>
      <c r="G255" s="40"/>
      <c r="H255" s="41"/>
      <c r="I255" s="41"/>
      <c r="J255" s="41"/>
      <c r="K255" s="39"/>
      <c r="L255" s="40"/>
      <c r="M255" s="40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</row>
    <row r="256" spans="1:24" ht="30" customHeight="1" x14ac:dyDescent="0.35">
      <c r="A256" s="41"/>
      <c r="B256" s="41"/>
      <c r="C256" s="40"/>
      <c r="D256" s="41"/>
      <c r="E256" s="41"/>
      <c r="F256" s="41"/>
      <c r="G256" s="40"/>
      <c r="H256" s="41"/>
      <c r="I256" s="41"/>
      <c r="J256" s="41"/>
      <c r="K256" s="39"/>
      <c r="L256" s="40"/>
      <c r="M256" s="40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</row>
    <row r="257" spans="1:24" ht="30" customHeight="1" x14ac:dyDescent="0.35">
      <c r="A257" s="41"/>
      <c r="B257" s="41"/>
      <c r="C257" s="40"/>
      <c r="D257" s="41"/>
      <c r="E257" s="41"/>
      <c r="F257" s="41"/>
      <c r="G257" s="40"/>
      <c r="H257" s="41"/>
      <c r="I257" s="41"/>
      <c r="J257" s="41"/>
      <c r="K257" s="39"/>
      <c r="L257" s="40"/>
      <c r="M257" s="40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</row>
    <row r="258" spans="1:24" ht="30" customHeight="1" x14ac:dyDescent="0.35">
      <c r="A258" s="41"/>
      <c r="B258" s="41"/>
      <c r="C258" s="40"/>
      <c r="D258" s="41"/>
      <c r="E258" s="41"/>
      <c r="F258" s="41"/>
      <c r="G258" s="40"/>
      <c r="H258" s="41"/>
      <c r="I258" s="41"/>
      <c r="J258" s="41"/>
      <c r="K258" s="39"/>
      <c r="L258" s="40"/>
      <c r="M258" s="40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</row>
    <row r="259" spans="1:24" ht="30" customHeight="1" x14ac:dyDescent="0.35">
      <c r="A259" s="41"/>
      <c r="B259" s="41"/>
      <c r="C259" s="40"/>
      <c r="D259" s="41"/>
      <c r="E259" s="41"/>
      <c r="F259" s="41"/>
      <c r="G259" s="40"/>
      <c r="H259" s="41"/>
      <c r="I259" s="41"/>
      <c r="J259" s="41"/>
      <c r="K259" s="39"/>
      <c r="L259" s="40"/>
      <c r="M259" s="40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</row>
    <row r="260" spans="1:24" ht="30" customHeight="1" x14ac:dyDescent="0.35">
      <c r="A260" s="41"/>
      <c r="B260" s="41"/>
      <c r="C260" s="40"/>
      <c r="D260" s="41"/>
      <c r="E260" s="41"/>
      <c r="F260" s="41"/>
      <c r="G260" s="40"/>
      <c r="H260" s="41"/>
      <c r="I260" s="41"/>
      <c r="J260" s="41"/>
      <c r="K260" s="39"/>
      <c r="L260" s="40"/>
      <c r="M260" s="40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</row>
    <row r="261" spans="1:24" ht="30" customHeight="1" x14ac:dyDescent="0.35">
      <c r="A261" s="41"/>
      <c r="B261" s="41"/>
      <c r="C261" s="40"/>
      <c r="D261" s="41"/>
      <c r="E261" s="41"/>
      <c r="F261" s="41"/>
      <c r="G261" s="40"/>
      <c r="H261" s="41"/>
      <c r="I261" s="41"/>
      <c r="J261" s="41"/>
      <c r="K261" s="39"/>
      <c r="L261" s="40"/>
      <c r="M261" s="40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</row>
    <row r="262" spans="1:24" ht="30" customHeight="1" x14ac:dyDescent="0.35">
      <c r="A262" s="41"/>
      <c r="B262" s="41"/>
      <c r="C262" s="40"/>
      <c r="D262" s="41"/>
      <c r="E262" s="41"/>
      <c r="F262" s="41"/>
      <c r="G262" s="40"/>
      <c r="H262" s="41"/>
      <c r="I262" s="41"/>
      <c r="J262" s="41"/>
      <c r="K262" s="39"/>
      <c r="L262" s="40"/>
      <c r="M262" s="40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</row>
    <row r="263" spans="1:24" ht="30" customHeight="1" x14ac:dyDescent="0.35">
      <c r="A263" s="41"/>
      <c r="B263" s="41"/>
      <c r="C263" s="40"/>
      <c r="D263" s="41"/>
      <c r="E263" s="41"/>
      <c r="F263" s="41"/>
      <c r="G263" s="40"/>
      <c r="H263" s="41"/>
      <c r="I263" s="41"/>
      <c r="J263" s="41"/>
      <c r="K263" s="39"/>
      <c r="L263" s="40"/>
      <c r="M263" s="40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</row>
    <row r="264" spans="1:24" ht="30" customHeight="1" x14ac:dyDescent="0.35">
      <c r="A264" s="41"/>
      <c r="B264" s="41"/>
      <c r="C264" s="40"/>
      <c r="D264" s="41"/>
      <c r="E264" s="41"/>
      <c r="F264" s="41"/>
      <c r="G264" s="40"/>
      <c r="H264" s="41"/>
      <c r="I264" s="41"/>
      <c r="J264" s="41"/>
      <c r="K264" s="39"/>
      <c r="L264" s="40"/>
      <c r="M264" s="40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</row>
    <row r="265" spans="1:24" ht="30" customHeight="1" x14ac:dyDescent="0.35">
      <c r="A265" s="41"/>
      <c r="B265" s="41"/>
      <c r="C265" s="40"/>
      <c r="D265" s="41"/>
      <c r="E265" s="41"/>
      <c r="F265" s="41"/>
      <c r="G265" s="40"/>
      <c r="H265" s="41"/>
      <c r="I265" s="41"/>
      <c r="J265" s="41"/>
      <c r="K265" s="39"/>
      <c r="L265" s="40"/>
      <c r="M265" s="40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</row>
    <row r="266" spans="1:24" ht="30" customHeight="1" x14ac:dyDescent="0.35">
      <c r="A266" s="41"/>
      <c r="B266" s="41"/>
      <c r="C266" s="40"/>
      <c r="D266" s="41"/>
      <c r="E266" s="41"/>
      <c r="F266" s="41"/>
      <c r="G266" s="40"/>
      <c r="H266" s="41"/>
      <c r="I266" s="41"/>
      <c r="J266" s="41"/>
      <c r="K266" s="39"/>
      <c r="L266" s="40"/>
      <c r="M266" s="40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</row>
    <row r="267" spans="1:24" ht="30" customHeight="1" x14ac:dyDescent="0.35">
      <c r="A267" s="41"/>
      <c r="B267" s="41"/>
      <c r="C267" s="40"/>
      <c r="D267" s="41"/>
      <c r="E267" s="41"/>
      <c r="F267" s="41"/>
      <c r="G267" s="40"/>
      <c r="H267" s="41"/>
      <c r="I267" s="41"/>
      <c r="J267" s="41"/>
      <c r="K267" s="39"/>
      <c r="L267" s="40"/>
      <c r="M267" s="40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</row>
    <row r="268" spans="1:24" ht="30" customHeight="1" x14ac:dyDescent="0.35">
      <c r="A268" s="41"/>
      <c r="B268" s="41"/>
      <c r="C268" s="40"/>
      <c r="D268" s="41"/>
      <c r="E268" s="41"/>
      <c r="F268" s="41"/>
      <c r="G268" s="40"/>
      <c r="H268" s="41"/>
      <c r="I268" s="41"/>
      <c r="J268" s="41"/>
      <c r="K268" s="39"/>
      <c r="L268" s="40"/>
      <c r="M268" s="40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</row>
    <row r="269" spans="1:24" ht="30" customHeight="1" x14ac:dyDescent="0.35">
      <c r="A269" s="41"/>
      <c r="B269" s="41"/>
      <c r="C269" s="40"/>
      <c r="D269" s="41"/>
      <c r="E269" s="41"/>
      <c r="F269" s="41"/>
      <c r="G269" s="40"/>
      <c r="H269" s="41"/>
      <c r="I269" s="41"/>
      <c r="J269" s="41"/>
      <c r="K269" s="39"/>
      <c r="L269" s="40"/>
      <c r="M269" s="40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</row>
    <row r="270" spans="1:24" ht="30" customHeight="1" x14ac:dyDescent="0.35">
      <c r="A270" s="41"/>
      <c r="B270" s="41"/>
      <c r="C270" s="40"/>
      <c r="D270" s="41"/>
      <c r="E270" s="41"/>
      <c r="F270" s="41"/>
      <c r="G270" s="40"/>
      <c r="H270" s="41"/>
      <c r="I270" s="41"/>
      <c r="J270" s="41"/>
      <c r="K270" s="39"/>
      <c r="L270" s="40"/>
      <c r="M270" s="40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</row>
    <row r="271" spans="1:24" ht="30" customHeight="1" x14ac:dyDescent="0.35">
      <c r="A271" s="41"/>
      <c r="B271" s="41"/>
      <c r="C271" s="40"/>
      <c r="D271" s="41"/>
      <c r="E271" s="41"/>
      <c r="F271" s="41"/>
      <c r="G271" s="40"/>
      <c r="H271" s="41"/>
      <c r="I271" s="41"/>
      <c r="J271" s="41"/>
      <c r="K271" s="39"/>
      <c r="L271" s="40"/>
      <c r="M271" s="40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</row>
    <row r="272" spans="1:24" ht="30" customHeight="1" x14ac:dyDescent="0.35">
      <c r="A272" s="41"/>
      <c r="B272" s="41"/>
      <c r="C272" s="40"/>
      <c r="D272" s="41"/>
      <c r="E272" s="41"/>
      <c r="F272" s="41"/>
      <c r="G272" s="40"/>
      <c r="H272" s="41"/>
      <c r="I272" s="41"/>
      <c r="J272" s="41"/>
      <c r="K272" s="39"/>
      <c r="L272" s="40"/>
      <c r="M272" s="40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</row>
    <row r="273" spans="1:24" ht="30" customHeight="1" x14ac:dyDescent="0.35">
      <c r="A273" s="41"/>
      <c r="B273" s="41"/>
      <c r="C273" s="40"/>
      <c r="D273" s="41"/>
      <c r="E273" s="41"/>
      <c r="F273" s="41"/>
      <c r="G273" s="40"/>
      <c r="H273" s="41"/>
      <c r="I273" s="41"/>
      <c r="J273" s="41"/>
      <c r="K273" s="39"/>
      <c r="L273" s="40"/>
      <c r="M273" s="40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</row>
    <row r="274" spans="1:24" ht="30" customHeight="1" x14ac:dyDescent="0.35">
      <c r="A274" s="41"/>
      <c r="B274" s="41"/>
      <c r="C274" s="40"/>
      <c r="D274" s="41"/>
      <c r="E274" s="41"/>
      <c r="F274" s="41"/>
      <c r="G274" s="40"/>
      <c r="H274" s="41"/>
      <c r="I274" s="41"/>
      <c r="J274" s="41"/>
      <c r="K274" s="39"/>
      <c r="L274" s="40"/>
      <c r="M274" s="40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</row>
    <row r="275" spans="1:24" ht="30" customHeight="1" x14ac:dyDescent="0.35">
      <c r="A275" s="41"/>
      <c r="B275" s="41"/>
      <c r="C275" s="40"/>
      <c r="D275" s="41"/>
      <c r="E275" s="41"/>
      <c r="F275" s="41"/>
      <c r="G275" s="40"/>
      <c r="H275" s="41"/>
      <c r="I275" s="41"/>
      <c r="J275" s="41"/>
      <c r="K275" s="39"/>
      <c r="L275" s="40"/>
      <c r="M275" s="40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</row>
    <row r="276" spans="1:24" ht="30" customHeight="1" x14ac:dyDescent="0.35">
      <c r="A276" s="41"/>
      <c r="B276" s="41"/>
      <c r="C276" s="40"/>
      <c r="D276" s="41"/>
      <c r="E276" s="41"/>
      <c r="F276" s="41"/>
      <c r="G276" s="40"/>
      <c r="H276" s="41"/>
      <c r="I276" s="41"/>
      <c r="J276" s="41"/>
      <c r="K276" s="39"/>
      <c r="L276" s="40"/>
      <c r="M276" s="40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</row>
    <row r="277" spans="1:24" ht="30" customHeight="1" x14ac:dyDescent="0.35">
      <c r="A277" s="41"/>
      <c r="B277" s="41"/>
      <c r="C277" s="40"/>
      <c r="D277" s="41"/>
      <c r="E277" s="41"/>
      <c r="F277" s="41"/>
      <c r="G277" s="40"/>
      <c r="H277" s="41"/>
      <c r="I277" s="41"/>
      <c r="J277" s="41"/>
      <c r="K277" s="39"/>
      <c r="L277" s="40"/>
      <c r="M277" s="40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</row>
    <row r="278" spans="1:24" ht="30" customHeight="1" x14ac:dyDescent="0.35">
      <c r="A278" s="41"/>
      <c r="B278" s="41"/>
      <c r="C278" s="40"/>
      <c r="D278" s="41"/>
      <c r="E278" s="41"/>
      <c r="F278" s="41"/>
      <c r="G278" s="40"/>
      <c r="H278" s="41"/>
      <c r="I278" s="41"/>
      <c r="J278" s="41"/>
      <c r="K278" s="39"/>
      <c r="L278" s="40"/>
      <c r="M278" s="40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</row>
    <row r="279" spans="1:24" ht="30" customHeight="1" x14ac:dyDescent="0.35">
      <c r="A279" s="41"/>
      <c r="B279" s="41"/>
      <c r="C279" s="40"/>
      <c r="D279" s="41"/>
      <c r="E279" s="41"/>
      <c r="F279" s="41"/>
      <c r="G279" s="40"/>
      <c r="H279" s="41"/>
      <c r="I279" s="41"/>
      <c r="J279" s="41"/>
      <c r="K279" s="39"/>
      <c r="L279" s="40"/>
      <c r="M279" s="40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</row>
    <row r="280" spans="1:24" ht="30" customHeight="1" x14ac:dyDescent="0.35">
      <c r="A280" s="41"/>
      <c r="B280" s="41"/>
      <c r="C280" s="40"/>
      <c r="D280" s="41"/>
      <c r="E280" s="41"/>
      <c r="F280" s="41"/>
      <c r="G280" s="40"/>
      <c r="H280" s="41"/>
      <c r="I280" s="41"/>
      <c r="J280" s="41"/>
      <c r="K280" s="39"/>
      <c r="L280" s="40"/>
      <c r="M280" s="40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</row>
    <row r="281" spans="1:24" ht="30" customHeight="1" x14ac:dyDescent="0.35">
      <c r="A281" s="41"/>
      <c r="B281" s="41"/>
      <c r="C281" s="40"/>
      <c r="D281" s="41"/>
      <c r="E281" s="41"/>
      <c r="F281" s="41"/>
      <c r="G281" s="40"/>
      <c r="H281" s="41"/>
      <c r="I281" s="41"/>
      <c r="J281" s="41"/>
      <c r="K281" s="39"/>
      <c r="L281" s="40"/>
      <c r="M281" s="40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</row>
    <row r="282" spans="1:24" ht="30" customHeight="1" x14ac:dyDescent="0.35">
      <c r="A282" s="41"/>
      <c r="B282" s="41"/>
      <c r="C282" s="40"/>
      <c r="D282" s="41"/>
      <c r="E282" s="41"/>
      <c r="F282" s="41"/>
      <c r="G282" s="40"/>
      <c r="H282" s="41"/>
      <c r="I282" s="41"/>
      <c r="J282" s="41"/>
      <c r="K282" s="39"/>
      <c r="L282" s="40"/>
      <c r="M282" s="40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</row>
    <row r="283" spans="1:24" ht="30" customHeight="1" x14ac:dyDescent="0.35">
      <c r="A283" s="41"/>
      <c r="B283" s="41"/>
      <c r="C283" s="40"/>
      <c r="D283" s="41"/>
      <c r="E283" s="41"/>
      <c r="F283" s="41"/>
      <c r="G283" s="40"/>
      <c r="H283" s="41"/>
      <c r="I283" s="41"/>
      <c r="J283" s="41"/>
      <c r="K283" s="39"/>
      <c r="L283" s="40"/>
      <c r="M283" s="40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</row>
    <row r="284" spans="1:24" ht="30" customHeight="1" x14ac:dyDescent="0.35">
      <c r="A284" s="41"/>
      <c r="B284" s="41"/>
      <c r="C284" s="40"/>
      <c r="D284" s="41"/>
      <c r="E284" s="41"/>
      <c r="F284" s="41"/>
      <c r="G284" s="40"/>
      <c r="H284" s="41"/>
      <c r="I284" s="41"/>
      <c r="J284" s="41"/>
      <c r="K284" s="39"/>
      <c r="L284" s="40"/>
      <c r="M284" s="40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</row>
    <row r="285" spans="1:24" ht="30" customHeight="1" x14ac:dyDescent="0.35">
      <c r="A285" s="41"/>
      <c r="B285" s="41"/>
      <c r="C285" s="40"/>
      <c r="D285" s="41"/>
      <c r="E285" s="41"/>
      <c r="F285" s="41"/>
      <c r="G285" s="40"/>
      <c r="H285" s="41"/>
      <c r="I285" s="41"/>
      <c r="J285" s="41"/>
      <c r="K285" s="39"/>
      <c r="L285" s="40"/>
      <c r="M285" s="40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</row>
    <row r="286" spans="1:24" ht="30" customHeight="1" x14ac:dyDescent="0.35">
      <c r="A286" s="41"/>
      <c r="B286" s="41"/>
      <c r="C286" s="40"/>
      <c r="D286" s="41"/>
      <c r="E286" s="41"/>
      <c r="F286" s="41"/>
      <c r="G286" s="40"/>
      <c r="H286" s="41"/>
      <c r="I286" s="41"/>
      <c r="J286" s="41"/>
      <c r="K286" s="39"/>
      <c r="L286" s="40"/>
      <c r="M286" s="40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</row>
    <row r="287" spans="1:24" ht="30" customHeight="1" x14ac:dyDescent="0.35">
      <c r="A287" s="41"/>
      <c r="B287" s="41"/>
      <c r="C287" s="40"/>
      <c r="D287" s="41"/>
      <c r="E287" s="41"/>
      <c r="F287" s="41"/>
      <c r="G287" s="40"/>
      <c r="H287" s="41"/>
      <c r="I287" s="41"/>
      <c r="J287" s="41"/>
      <c r="K287" s="39"/>
      <c r="L287" s="40"/>
      <c r="M287" s="40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</row>
    <row r="288" spans="1:24" ht="30" customHeight="1" x14ac:dyDescent="0.35">
      <c r="A288" s="41"/>
      <c r="B288" s="41"/>
      <c r="C288" s="40"/>
      <c r="D288" s="41"/>
      <c r="E288" s="41"/>
      <c r="F288" s="41"/>
      <c r="G288" s="40"/>
      <c r="H288" s="41"/>
      <c r="I288" s="41"/>
      <c r="J288" s="41"/>
      <c r="K288" s="39"/>
      <c r="L288" s="40"/>
      <c r="M288" s="40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</row>
    <row r="289" spans="1:24" ht="30" customHeight="1" x14ac:dyDescent="0.35">
      <c r="A289" s="41"/>
      <c r="B289" s="41"/>
      <c r="C289" s="40"/>
      <c r="D289" s="41"/>
      <c r="E289" s="41"/>
      <c r="F289" s="41"/>
      <c r="G289" s="40"/>
      <c r="H289" s="41"/>
      <c r="I289" s="41"/>
      <c r="J289" s="41"/>
      <c r="K289" s="39"/>
      <c r="L289" s="40"/>
      <c r="M289" s="40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</row>
    <row r="290" spans="1:24" ht="30" customHeight="1" x14ac:dyDescent="0.35">
      <c r="A290" s="41"/>
      <c r="B290" s="41"/>
      <c r="C290" s="40"/>
      <c r="D290" s="41"/>
      <c r="E290" s="41"/>
      <c r="F290" s="41"/>
      <c r="G290" s="40"/>
      <c r="H290" s="41"/>
      <c r="I290" s="41"/>
      <c r="J290" s="41"/>
      <c r="K290" s="39"/>
      <c r="L290" s="40"/>
      <c r="M290" s="40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</row>
    <row r="291" spans="1:24" ht="30" customHeight="1" x14ac:dyDescent="0.35">
      <c r="A291" s="41"/>
      <c r="B291" s="41"/>
      <c r="C291" s="40"/>
      <c r="D291" s="41"/>
      <c r="E291" s="41"/>
      <c r="F291" s="41"/>
      <c r="G291" s="40"/>
      <c r="H291" s="41"/>
      <c r="I291" s="41"/>
      <c r="J291" s="41"/>
      <c r="K291" s="39"/>
      <c r="L291" s="40"/>
      <c r="M291" s="40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</row>
    <row r="292" spans="1:24" ht="30" customHeight="1" x14ac:dyDescent="0.35">
      <c r="A292" s="41"/>
      <c r="B292" s="41"/>
      <c r="C292" s="40"/>
      <c r="D292" s="41"/>
      <c r="E292" s="41"/>
      <c r="F292" s="41"/>
      <c r="G292" s="40"/>
      <c r="H292" s="41"/>
      <c r="I292" s="41"/>
      <c r="J292" s="41"/>
      <c r="K292" s="39"/>
      <c r="L292" s="40"/>
      <c r="M292" s="40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</row>
    <row r="293" spans="1:24" ht="30" customHeight="1" x14ac:dyDescent="0.35">
      <c r="A293" s="41"/>
      <c r="B293" s="41"/>
      <c r="C293" s="40"/>
      <c r="D293" s="41"/>
      <c r="E293" s="41"/>
      <c r="F293" s="41"/>
      <c r="G293" s="40"/>
      <c r="H293" s="41"/>
      <c r="I293" s="41"/>
      <c r="J293" s="41"/>
      <c r="K293" s="39"/>
      <c r="L293" s="40"/>
      <c r="M293" s="40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</row>
    <row r="294" spans="1:24" ht="30" customHeight="1" x14ac:dyDescent="0.35">
      <c r="A294" s="41"/>
      <c r="B294" s="41"/>
      <c r="C294" s="40"/>
      <c r="D294" s="41"/>
      <c r="E294" s="41"/>
      <c r="F294" s="41"/>
      <c r="G294" s="40"/>
      <c r="H294" s="41"/>
      <c r="I294" s="41"/>
      <c r="J294" s="41"/>
      <c r="K294" s="39"/>
      <c r="L294" s="40"/>
      <c r="M294" s="40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</row>
    <row r="295" spans="1:24" ht="30" customHeight="1" x14ac:dyDescent="0.35">
      <c r="A295" s="41"/>
      <c r="B295" s="41"/>
      <c r="C295" s="40"/>
      <c r="D295" s="41"/>
      <c r="E295" s="41"/>
      <c r="F295" s="41"/>
      <c r="G295" s="40"/>
      <c r="H295" s="41"/>
      <c r="I295" s="41"/>
      <c r="J295" s="41"/>
      <c r="K295" s="39"/>
      <c r="L295" s="40"/>
      <c r="M295" s="40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</row>
    <row r="296" spans="1:24" ht="30" customHeight="1" x14ac:dyDescent="0.35">
      <c r="A296" s="41"/>
      <c r="B296" s="41"/>
      <c r="C296" s="40"/>
      <c r="D296" s="41"/>
      <c r="E296" s="41"/>
      <c r="F296" s="41"/>
      <c r="G296" s="40"/>
      <c r="H296" s="41"/>
      <c r="I296" s="41"/>
      <c r="J296" s="41"/>
      <c r="K296" s="39"/>
      <c r="L296" s="40"/>
      <c r="M296" s="40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</row>
    <row r="297" spans="1:24" ht="30" customHeight="1" x14ac:dyDescent="0.35">
      <c r="A297" s="41"/>
      <c r="B297" s="41"/>
      <c r="C297" s="40"/>
      <c r="D297" s="41"/>
      <c r="E297" s="41"/>
      <c r="F297" s="41"/>
      <c r="G297" s="40"/>
      <c r="H297" s="41"/>
      <c r="I297" s="41"/>
      <c r="J297" s="41"/>
      <c r="K297" s="39"/>
      <c r="L297" s="40"/>
      <c r="M297" s="40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</row>
    <row r="298" spans="1:24" ht="30" customHeight="1" x14ac:dyDescent="0.35">
      <c r="A298" s="41"/>
      <c r="B298" s="41"/>
      <c r="C298" s="40"/>
      <c r="D298" s="41"/>
      <c r="E298" s="41"/>
      <c r="F298" s="41"/>
      <c r="G298" s="40"/>
      <c r="H298" s="41"/>
      <c r="I298" s="41"/>
      <c r="J298" s="41"/>
      <c r="K298" s="39"/>
      <c r="L298" s="40"/>
      <c r="M298" s="40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</row>
    <row r="299" spans="1:24" ht="30" customHeight="1" x14ac:dyDescent="0.35">
      <c r="A299" s="41"/>
      <c r="B299" s="41"/>
      <c r="C299" s="40"/>
      <c r="D299" s="41"/>
      <c r="E299" s="41"/>
      <c r="F299" s="41"/>
      <c r="G299" s="40"/>
      <c r="H299" s="41"/>
      <c r="I299" s="41"/>
      <c r="J299" s="41"/>
      <c r="K299" s="39"/>
      <c r="L299" s="40"/>
      <c r="M299" s="40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</row>
    <row r="300" spans="1:24" ht="30" customHeight="1" x14ac:dyDescent="0.35">
      <c r="A300" s="41"/>
      <c r="B300" s="41"/>
      <c r="C300" s="40"/>
      <c r="D300" s="41"/>
      <c r="E300" s="41"/>
      <c r="F300" s="41"/>
      <c r="G300" s="40"/>
      <c r="H300" s="41"/>
      <c r="I300" s="41"/>
      <c r="J300" s="41"/>
      <c r="K300" s="39"/>
      <c r="L300" s="40"/>
      <c r="M300" s="40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</row>
    <row r="301" spans="1:24" ht="30" customHeight="1" x14ac:dyDescent="0.35">
      <c r="A301" s="41"/>
      <c r="B301" s="41"/>
      <c r="C301" s="40"/>
      <c r="D301" s="41"/>
      <c r="E301" s="41"/>
      <c r="F301" s="41"/>
      <c r="G301" s="40"/>
      <c r="H301" s="41"/>
      <c r="I301" s="41"/>
      <c r="J301" s="41"/>
      <c r="K301" s="39"/>
      <c r="L301" s="40"/>
      <c r="M301" s="40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</row>
    <row r="302" spans="1:24" ht="30" customHeight="1" x14ac:dyDescent="0.35">
      <c r="A302" s="41"/>
      <c r="B302" s="41"/>
      <c r="C302" s="40"/>
      <c r="D302" s="41"/>
      <c r="E302" s="41"/>
      <c r="F302" s="41"/>
      <c r="G302" s="40"/>
      <c r="H302" s="41"/>
      <c r="I302" s="41"/>
      <c r="J302" s="41"/>
      <c r="K302" s="39"/>
      <c r="L302" s="40"/>
      <c r="M302" s="40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</row>
    <row r="303" spans="1:24" ht="30" customHeight="1" x14ac:dyDescent="0.35">
      <c r="A303" s="41"/>
      <c r="B303" s="41"/>
      <c r="C303" s="40"/>
      <c r="D303" s="41"/>
      <c r="E303" s="41"/>
      <c r="F303" s="41"/>
      <c r="G303" s="40"/>
      <c r="H303" s="41"/>
      <c r="I303" s="41"/>
      <c r="J303" s="41"/>
      <c r="K303" s="39"/>
      <c r="L303" s="40"/>
      <c r="M303" s="40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</row>
    <row r="304" spans="1:24" ht="30" customHeight="1" x14ac:dyDescent="0.35">
      <c r="A304" s="41"/>
      <c r="B304" s="41"/>
      <c r="C304" s="40"/>
      <c r="D304" s="41"/>
      <c r="E304" s="41"/>
      <c r="F304" s="41"/>
      <c r="G304" s="40"/>
      <c r="H304" s="41"/>
      <c r="I304" s="41"/>
      <c r="J304" s="41"/>
      <c r="K304" s="39"/>
      <c r="L304" s="40"/>
      <c r="M304" s="40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</row>
    <row r="305" spans="1:24" ht="30" customHeight="1" x14ac:dyDescent="0.35">
      <c r="A305" s="41"/>
      <c r="B305" s="41"/>
      <c r="C305" s="40"/>
      <c r="D305" s="41"/>
      <c r="E305" s="41"/>
      <c r="F305" s="41"/>
      <c r="G305" s="40"/>
      <c r="H305" s="41"/>
      <c r="I305" s="41"/>
      <c r="J305" s="41"/>
      <c r="K305" s="39"/>
      <c r="L305" s="40"/>
      <c r="M305" s="40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</row>
    <row r="306" spans="1:24" ht="30" customHeight="1" x14ac:dyDescent="0.35">
      <c r="A306" s="41"/>
      <c r="B306" s="41"/>
      <c r="C306" s="40"/>
      <c r="D306" s="41"/>
      <c r="E306" s="41"/>
      <c r="F306" s="41"/>
      <c r="G306" s="40"/>
      <c r="H306" s="41"/>
      <c r="I306" s="41"/>
      <c r="J306" s="41"/>
      <c r="K306" s="39"/>
      <c r="L306" s="40"/>
      <c r="M306" s="40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</row>
    <row r="307" spans="1:24" ht="30" customHeight="1" x14ac:dyDescent="0.35">
      <c r="A307" s="41"/>
      <c r="B307" s="41"/>
      <c r="C307" s="40"/>
      <c r="D307" s="41"/>
      <c r="E307" s="41"/>
      <c r="F307" s="41"/>
      <c r="G307" s="40"/>
      <c r="H307" s="41"/>
      <c r="I307" s="41"/>
      <c r="J307" s="41"/>
      <c r="K307" s="39"/>
      <c r="L307" s="40"/>
      <c r="M307" s="40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</row>
    <row r="308" spans="1:24" ht="30" customHeight="1" x14ac:dyDescent="0.35">
      <c r="A308" s="41"/>
      <c r="B308" s="41"/>
      <c r="C308" s="40"/>
      <c r="D308" s="41"/>
      <c r="E308" s="41"/>
      <c r="F308" s="41"/>
      <c r="G308" s="40"/>
      <c r="H308" s="41"/>
      <c r="I308" s="41"/>
      <c r="J308" s="41"/>
      <c r="K308" s="39"/>
      <c r="L308" s="40"/>
      <c r="M308" s="40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</row>
    <row r="321" s="9" customFormat="1" ht="30" customHeight="1" x14ac:dyDescent="0.35"/>
    <row r="322" s="9" customFormat="1" ht="30" customHeight="1" x14ac:dyDescent="0.35"/>
    <row r="323" s="9" customFormat="1" ht="30" customHeight="1" x14ac:dyDescent="0.35"/>
    <row r="324" s="9" customFormat="1" ht="30" customHeight="1" x14ac:dyDescent="0.35"/>
    <row r="325" s="9" customFormat="1" ht="30" customHeight="1" x14ac:dyDescent="0.35"/>
    <row r="326" s="9" customFormat="1" ht="30" customHeight="1" x14ac:dyDescent="0.35"/>
    <row r="327" s="9" customFormat="1" ht="30" customHeight="1" x14ac:dyDescent="0.35"/>
    <row r="328" s="9" customFormat="1" ht="30" customHeight="1" x14ac:dyDescent="0.35"/>
    <row r="329" s="9" customFormat="1" ht="30" customHeight="1" x14ac:dyDescent="0.35"/>
    <row r="330" s="9" customFormat="1" ht="30" customHeight="1" x14ac:dyDescent="0.35"/>
    <row r="331" s="9" customFormat="1" ht="30" customHeight="1" x14ac:dyDescent="0.35"/>
    <row r="332" s="9" customFormat="1" ht="30" customHeight="1" x14ac:dyDescent="0.35"/>
    <row r="333" s="9" customFormat="1" ht="30" customHeight="1" x14ac:dyDescent="0.35"/>
    <row r="334" s="9" customFormat="1" ht="30" customHeight="1" x14ac:dyDescent="0.35"/>
    <row r="335" s="9" customFormat="1" ht="30" customHeight="1" x14ac:dyDescent="0.35"/>
    <row r="336" s="9" customFormat="1" ht="30" customHeight="1" x14ac:dyDescent="0.35"/>
    <row r="337" s="9" customFormat="1" ht="30" customHeight="1" x14ac:dyDescent="0.35"/>
    <row r="338" s="9" customFormat="1" ht="30" customHeight="1" x14ac:dyDescent="0.35"/>
    <row r="339" s="9" customFormat="1" ht="30" customHeight="1" x14ac:dyDescent="0.35"/>
    <row r="340" s="9" customFormat="1" ht="30" customHeight="1" x14ac:dyDescent="0.35"/>
    <row r="341" s="9" customFormat="1" ht="30" customHeight="1" x14ac:dyDescent="0.35"/>
    <row r="342" s="9" customFormat="1" ht="30" customHeight="1" x14ac:dyDescent="0.35"/>
    <row r="343" s="9" customFormat="1" ht="30" customHeight="1" x14ac:dyDescent="0.35"/>
    <row r="344" s="9" customFormat="1" ht="30" customHeight="1" x14ac:dyDescent="0.35"/>
    <row r="345" s="9" customFormat="1" ht="30" customHeight="1" x14ac:dyDescent="0.35"/>
    <row r="346" s="9" customFormat="1" ht="30" customHeight="1" x14ac:dyDescent="0.35"/>
    <row r="347" s="9" customFormat="1" ht="30" customHeight="1" x14ac:dyDescent="0.35"/>
    <row r="348" s="9" customFormat="1" ht="30" customHeight="1" x14ac:dyDescent="0.35"/>
    <row r="349" s="9" customFormat="1" ht="30" customHeight="1" x14ac:dyDescent="0.35"/>
    <row r="350" s="9" customFormat="1" ht="30" customHeight="1" x14ac:dyDescent="0.35"/>
    <row r="351" s="9" customFormat="1" ht="30" customHeight="1" x14ac:dyDescent="0.35"/>
    <row r="352" s="9" customFormat="1" ht="30" customHeight="1" x14ac:dyDescent="0.35"/>
    <row r="353" s="9" customFormat="1" ht="30" customHeight="1" x14ac:dyDescent="0.35"/>
    <row r="354" s="9" customFormat="1" ht="30" customHeight="1" x14ac:dyDescent="0.35"/>
    <row r="355" s="9" customFormat="1" ht="30" customHeight="1" x14ac:dyDescent="0.35"/>
    <row r="356" s="9" customFormat="1" ht="30" customHeight="1" x14ac:dyDescent="0.35"/>
    <row r="357" s="9" customFormat="1" ht="30" customHeight="1" x14ac:dyDescent="0.35"/>
    <row r="358" s="9" customFormat="1" ht="30" customHeight="1" x14ac:dyDescent="0.35"/>
    <row r="359" s="9" customFormat="1" ht="30" customHeight="1" x14ac:dyDescent="0.35"/>
    <row r="360" s="9" customFormat="1" ht="30" customHeight="1" x14ac:dyDescent="0.35"/>
    <row r="361" s="9" customFormat="1" ht="30" customHeight="1" x14ac:dyDescent="0.35"/>
    <row r="362" s="9" customFormat="1" ht="30" customHeight="1" x14ac:dyDescent="0.35"/>
    <row r="363" s="9" customFormat="1" ht="30" customHeight="1" x14ac:dyDescent="0.35"/>
    <row r="364" s="9" customFormat="1" ht="30" customHeight="1" x14ac:dyDescent="0.35"/>
    <row r="365" s="9" customFormat="1" ht="30" customHeight="1" x14ac:dyDescent="0.35"/>
    <row r="366" s="9" customFormat="1" ht="30" customHeight="1" x14ac:dyDescent="0.35"/>
    <row r="367" s="9" customFormat="1" ht="30" customHeight="1" x14ac:dyDescent="0.35"/>
    <row r="368" s="9" customFormat="1" ht="30" customHeight="1" x14ac:dyDescent="0.35"/>
    <row r="369" s="9" customFormat="1" ht="30" customHeight="1" x14ac:dyDescent="0.35"/>
    <row r="370" s="9" customFormat="1" ht="30" customHeight="1" x14ac:dyDescent="0.35"/>
    <row r="371" s="9" customFormat="1" ht="30" customHeight="1" x14ac:dyDescent="0.35"/>
    <row r="372" s="9" customFormat="1" ht="30" customHeight="1" x14ac:dyDescent="0.35"/>
    <row r="373" s="9" customFormat="1" ht="30" customHeight="1" x14ac:dyDescent="0.35"/>
    <row r="374" s="9" customFormat="1" ht="30" customHeight="1" x14ac:dyDescent="0.35"/>
    <row r="375" s="9" customFormat="1" ht="30" customHeight="1" x14ac:dyDescent="0.35"/>
    <row r="376" s="9" customFormat="1" ht="30" customHeight="1" x14ac:dyDescent="0.35"/>
    <row r="377" s="9" customFormat="1" ht="30" customHeight="1" x14ac:dyDescent="0.35"/>
    <row r="378" s="9" customFormat="1" ht="30" customHeight="1" x14ac:dyDescent="0.35"/>
    <row r="379" s="9" customFormat="1" ht="30" customHeight="1" x14ac:dyDescent="0.35"/>
    <row r="380" s="9" customFormat="1" ht="30" customHeight="1" x14ac:dyDescent="0.35"/>
    <row r="381" s="9" customFormat="1" ht="30" customHeight="1" x14ac:dyDescent="0.35"/>
    <row r="382" s="9" customFormat="1" ht="30" customHeight="1" x14ac:dyDescent="0.35"/>
    <row r="383" s="9" customFormat="1" ht="30" customHeight="1" x14ac:dyDescent="0.35"/>
    <row r="384" s="9" customFormat="1" ht="30" customHeight="1" x14ac:dyDescent="0.35"/>
    <row r="385" s="9" customFormat="1" ht="30" customHeight="1" x14ac:dyDescent="0.35"/>
    <row r="386" s="9" customFormat="1" ht="30" customHeight="1" x14ac:dyDescent="0.35"/>
    <row r="387" s="9" customFormat="1" ht="30" customHeight="1" x14ac:dyDescent="0.35"/>
    <row r="388" s="9" customFormat="1" ht="30" customHeight="1" x14ac:dyDescent="0.35"/>
    <row r="389" s="9" customFormat="1" ht="30" customHeight="1" x14ac:dyDescent="0.35"/>
    <row r="390" s="9" customFormat="1" ht="30" customHeight="1" x14ac:dyDescent="0.35"/>
    <row r="391" s="9" customFormat="1" ht="30" customHeight="1" x14ac:dyDescent="0.35"/>
    <row r="392" s="9" customFormat="1" ht="30" customHeight="1" x14ac:dyDescent="0.35"/>
    <row r="393" s="9" customFormat="1" ht="30" customHeight="1" x14ac:dyDescent="0.35"/>
    <row r="394" s="9" customFormat="1" ht="30" customHeight="1" x14ac:dyDescent="0.35"/>
    <row r="395" s="9" customFormat="1" ht="30" customHeight="1" x14ac:dyDescent="0.35"/>
    <row r="396" s="9" customFormat="1" ht="30" customHeight="1" x14ac:dyDescent="0.35"/>
    <row r="397" s="9" customFormat="1" ht="30" customHeight="1" x14ac:dyDescent="0.35"/>
    <row r="398" s="9" customFormat="1" ht="30" customHeight="1" x14ac:dyDescent="0.35"/>
    <row r="399" s="9" customFormat="1" ht="30" customHeight="1" x14ac:dyDescent="0.35"/>
    <row r="400" s="9" customFormat="1" ht="30" customHeight="1" x14ac:dyDescent="0.35"/>
    <row r="401" s="9" customFormat="1" ht="30" customHeight="1" x14ac:dyDescent="0.35"/>
    <row r="402" s="9" customFormat="1" ht="30" customHeight="1" x14ac:dyDescent="0.35"/>
    <row r="403" s="9" customFormat="1" ht="30" customHeight="1" x14ac:dyDescent="0.35"/>
    <row r="404" s="9" customFormat="1" ht="30" customHeight="1" x14ac:dyDescent="0.35"/>
    <row r="405" s="9" customFormat="1" ht="30" customHeight="1" x14ac:dyDescent="0.35"/>
    <row r="406" s="9" customFormat="1" ht="30" customHeight="1" x14ac:dyDescent="0.35"/>
    <row r="407" s="9" customFormat="1" ht="30" customHeight="1" x14ac:dyDescent="0.35"/>
    <row r="408" s="9" customFormat="1" ht="30" customHeight="1" x14ac:dyDescent="0.35"/>
    <row r="409" s="9" customFormat="1" ht="30" customHeight="1" x14ac:dyDescent="0.35"/>
    <row r="410" s="9" customFormat="1" ht="30" customHeight="1" x14ac:dyDescent="0.35"/>
    <row r="411" s="9" customFormat="1" ht="30" customHeight="1" x14ac:dyDescent="0.35"/>
    <row r="412" s="9" customFormat="1" ht="30" customHeight="1" x14ac:dyDescent="0.35"/>
    <row r="413" s="9" customFormat="1" ht="30" customHeight="1" x14ac:dyDescent="0.35"/>
    <row r="414" s="9" customFormat="1" ht="30" customHeight="1" x14ac:dyDescent="0.35"/>
    <row r="415" s="9" customFormat="1" ht="30" customHeight="1" x14ac:dyDescent="0.35"/>
    <row r="416" s="9" customFormat="1" ht="30" customHeight="1" x14ac:dyDescent="0.35"/>
    <row r="417" s="9" customFormat="1" ht="30" customHeight="1" x14ac:dyDescent="0.35"/>
    <row r="418" s="9" customFormat="1" ht="30" customHeight="1" x14ac:dyDescent="0.35"/>
    <row r="419" s="9" customFormat="1" ht="30" customHeight="1" x14ac:dyDescent="0.35"/>
    <row r="420" s="9" customFormat="1" ht="30" customHeight="1" x14ac:dyDescent="0.35"/>
    <row r="421" s="9" customFormat="1" ht="30" customHeight="1" x14ac:dyDescent="0.35"/>
    <row r="422" s="9" customFormat="1" ht="30" customHeight="1" x14ac:dyDescent="0.35"/>
    <row r="423" s="9" customFormat="1" ht="30" customHeight="1" x14ac:dyDescent="0.35"/>
    <row r="424" s="9" customFormat="1" ht="30" customHeight="1" x14ac:dyDescent="0.35"/>
    <row r="425" s="9" customFormat="1" ht="30" customHeight="1" x14ac:dyDescent="0.35"/>
    <row r="426" s="9" customFormat="1" ht="30" customHeight="1" x14ac:dyDescent="0.35"/>
    <row r="427" s="9" customFormat="1" ht="30" customHeight="1" x14ac:dyDescent="0.35"/>
    <row r="428" s="9" customFormat="1" ht="30" customHeight="1" x14ac:dyDescent="0.35"/>
    <row r="429" s="9" customFormat="1" ht="30" customHeight="1" x14ac:dyDescent="0.35"/>
    <row r="430" s="9" customFormat="1" ht="30" customHeight="1" x14ac:dyDescent="0.35"/>
    <row r="431" s="9" customFormat="1" ht="30" customHeight="1" x14ac:dyDescent="0.35"/>
    <row r="432" s="9" customFormat="1" ht="30" customHeight="1" x14ac:dyDescent="0.35"/>
    <row r="433" s="9" customFormat="1" ht="30" customHeight="1" x14ac:dyDescent="0.35"/>
    <row r="434" s="9" customFormat="1" ht="30" customHeight="1" x14ac:dyDescent="0.35"/>
    <row r="435" s="9" customFormat="1" ht="30" customHeight="1" x14ac:dyDescent="0.35"/>
    <row r="436" s="9" customFormat="1" ht="30" customHeight="1" x14ac:dyDescent="0.35"/>
    <row r="437" s="9" customFormat="1" ht="30" customHeight="1" x14ac:dyDescent="0.35"/>
    <row r="438" s="9" customFormat="1" ht="30" customHeight="1" x14ac:dyDescent="0.35"/>
    <row r="439" s="9" customFormat="1" ht="30" customHeight="1" x14ac:dyDescent="0.35"/>
    <row r="440" s="9" customFormat="1" ht="30" customHeight="1" x14ac:dyDescent="0.35"/>
    <row r="441" s="9" customFormat="1" ht="30" customHeight="1" x14ac:dyDescent="0.35"/>
    <row r="442" s="9" customFormat="1" ht="30" customHeight="1" x14ac:dyDescent="0.35"/>
    <row r="443" s="9" customFormat="1" ht="30" customHeight="1" x14ac:dyDescent="0.35"/>
    <row r="444" s="9" customFormat="1" ht="30" customHeight="1" x14ac:dyDescent="0.35"/>
    <row r="445" s="9" customFormat="1" ht="30" customHeight="1" x14ac:dyDescent="0.35"/>
    <row r="446" s="9" customFormat="1" ht="30" customHeight="1" x14ac:dyDescent="0.35"/>
    <row r="447" s="9" customFormat="1" ht="30" customHeight="1" x14ac:dyDescent="0.35"/>
    <row r="448" s="9" customFormat="1" ht="30" customHeight="1" x14ac:dyDescent="0.35"/>
    <row r="449" s="9" customFormat="1" ht="30" customHeight="1" x14ac:dyDescent="0.35"/>
    <row r="450" s="9" customFormat="1" ht="30" customHeight="1" x14ac:dyDescent="0.35"/>
    <row r="451" s="9" customFormat="1" ht="30" customHeight="1" x14ac:dyDescent="0.35"/>
    <row r="452" s="9" customFormat="1" ht="30" customHeight="1" x14ac:dyDescent="0.35"/>
    <row r="453" s="9" customFormat="1" ht="30" customHeight="1" x14ac:dyDescent="0.35"/>
    <row r="454" s="9" customFormat="1" ht="30" customHeight="1" x14ac:dyDescent="0.35"/>
    <row r="455" s="9" customFormat="1" ht="30" customHeight="1" x14ac:dyDescent="0.35"/>
    <row r="456" s="9" customFormat="1" ht="30" customHeight="1" x14ac:dyDescent="0.35"/>
    <row r="457" s="9" customFormat="1" ht="30" customHeight="1" x14ac:dyDescent="0.35"/>
    <row r="458" s="9" customFormat="1" ht="30" customHeight="1" x14ac:dyDescent="0.35"/>
    <row r="459" s="9" customFormat="1" ht="30" customHeight="1" x14ac:dyDescent="0.35"/>
    <row r="460" s="9" customFormat="1" ht="30" customHeight="1" x14ac:dyDescent="0.35"/>
    <row r="461" s="9" customFormat="1" ht="30" customHeight="1" x14ac:dyDescent="0.35"/>
    <row r="462" s="9" customFormat="1" ht="30" customHeight="1" x14ac:dyDescent="0.35"/>
    <row r="463" s="9" customFormat="1" ht="30" customHeight="1" x14ac:dyDescent="0.35"/>
    <row r="464" s="9" customFormat="1" ht="30" customHeight="1" x14ac:dyDescent="0.35"/>
    <row r="465" s="9" customFormat="1" ht="30" customHeight="1" x14ac:dyDescent="0.35"/>
    <row r="466" s="9" customFormat="1" ht="30" customHeight="1" x14ac:dyDescent="0.35"/>
    <row r="467" s="9" customFormat="1" ht="30" customHeight="1" x14ac:dyDescent="0.35"/>
    <row r="468" s="9" customFormat="1" ht="30" customHeight="1" x14ac:dyDescent="0.35"/>
    <row r="469" s="9" customFormat="1" ht="30" customHeight="1" x14ac:dyDescent="0.35"/>
    <row r="470" s="9" customFormat="1" ht="30" customHeight="1" x14ac:dyDescent="0.35"/>
    <row r="471" s="9" customFormat="1" ht="30" customHeight="1" x14ac:dyDescent="0.35"/>
    <row r="472" s="9" customFormat="1" ht="30" customHeight="1" x14ac:dyDescent="0.35"/>
    <row r="473" s="9" customFormat="1" ht="30" customHeight="1" x14ac:dyDescent="0.35"/>
    <row r="474" s="9" customFormat="1" ht="30" customHeight="1" x14ac:dyDescent="0.35"/>
    <row r="475" s="9" customFormat="1" ht="30" customHeight="1" x14ac:dyDescent="0.35"/>
    <row r="476" s="9" customFormat="1" ht="30" customHeight="1" x14ac:dyDescent="0.35"/>
    <row r="477" s="9" customFormat="1" ht="30" customHeight="1" x14ac:dyDescent="0.35"/>
    <row r="478" s="9" customFormat="1" ht="30" customHeight="1" x14ac:dyDescent="0.35"/>
    <row r="479" s="9" customFormat="1" ht="30" customHeight="1" x14ac:dyDescent="0.35"/>
    <row r="480" s="9" customFormat="1" ht="30" customHeight="1" x14ac:dyDescent="0.35"/>
    <row r="481" s="9" customFormat="1" ht="30" customHeight="1" x14ac:dyDescent="0.35"/>
    <row r="482" s="9" customFormat="1" ht="30" customHeight="1" x14ac:dyDescent="0.35"/>
    <row r="483" s="9" customFormat="1" ht="30" customHeight="1" x14ac:dyDescent="0.35"/>
    <row r="484" s="9" customFormat="1" ht="30" customHeight="1" x14ac:dyDescent="0.35"/>
    <row r="485" s="9" customFormat="1" ht="30" customHeight="1" x14ac:dyDescent="0.35"/>
    <row r="486" s="9" customFormat="1" ht="30" customHeight="1" x14ac:dyDescent="0.35"/>
    <row r="487" s="9" customFormat="1" ht="30" customHeight="1" x14ac:dyDescent="0.35"/>
    <row r="488" s="9" customFormat="1" ht="30" customHeight="1" x14ac:dyDescent="0.35"/>
    <row r="489" s="9" customFormat="1" ht="30" customHeight="1" x14ac:dyDescent="0.35"/>
    <row r="490" s="9" customFormat="1" ht="30" customHeight="1" x14ac:dyDescent="0.35"/>
    <row r="491" s="9" customFormat="1" ht="30" customHeight="1" x14ac:dyDescent="0.35"/>
    <row r="492" s="9" customFormat="1" ht="30" customHeight="1" x14ac:dyDescent="0.35"/>
    <row r="493" s="9" customFormat="1" ht="30" customHeight="1" x14ac:dyDescent="0.35"/>
    <row r="494" s="9" customFormat="1" ht="30" customHeight="1" x14ac:dyDescent="0.35"/>
    <row r="495" s="9" customFormat="1" ht="30" customHeight="1" x14ac:dyDescent="0.35"/>
    <row r="496" s="9" customFormat="1" ht="30" customHeight="1" x14ac:dyDescent="0.35"/>
    <row r="497" s="9" customFormat="1" ht="30" customHeight="1" x14ac:dyDescent="0.35"/>
    <row r="498" s="9" customFormat="1" ht="30" customHeight="1" x14ac:dyDescent="0.35"/>
    <row r="499" s="9" customFormat="1" ht="30" customHeight="1" x14ac:dyDescent="0.35"/>
    <row r="500" s="9" customFormat="1" ht="30" customHeight="1" x14ac:dyDescent="0.35"/>
    <row r="501" s="9" customFormat="1" ht="30" customHeight="1" x14ac:dyDescent="0.35"/>
    <row r="502" s="9" customFormat="1" ht="30" customHeight="1" x14ac:dyDescent="0.35"/>
    <row r="503" s="9" customFormat="1" ht="30" customHeight="1" x14ac:dyDescent="0.35"/>
    <row r="504" s="9" customFormat="1" ht="30" customHeight="1" x14ac:dyDescent="0.35"/>
    <row r="505" s="9" customFormat="1" ht="30" customHeight="1" x14ac:dyDescent="0.35"/>
    <row r="506" s="9" customFormat="1" ht="30" customHeight="1" x14ac:dyDescent="0.35"/>
    <row r="507" s="9" customFormat="1" ht="30" customHeight="1" x14ac:dyDescent="0.35"/>
    <row r="508" s="9" customFormat="1" ht="30" customHeight="1" x14ac:dyDescent="0.35"/>
    <row r="509" s="9" customFormat="1" ht="30" customHeight="1" x14ac:dyDescent="0.35"/>
    <row r="510" s="9" customFormat="1" ht="30" customHeight="1" x14ac:dyDescent="0.35"/>
    <row r="511" s="9" customFormat="1" ht="30" customHeight="1" x14ac:dyDescent="0.35"/>
    <row r="512" s="9" customFormat="1" ht="30" customHeight="1" x14ac:dyDescent="0.35"/>
    <row r="513" s="9" customFormat="1" ht="30" customHeight="1" x14ac:dyDescent="0.35"/>
    <row r="514" s="9" customFormat="1" ht="30" customHeight="1" x14ac:dyDescent="0.35"/>
    <row r="515" s="9" customFormat="1" ht="30" customHeight="1" x14ac:dyDescent="0.35"/>
    <row r="516" s="9" customFormat="1" ht="30" customHeight="1" x14ac:dyDescent="0.35"/>
    <row r="517" s="9" customFormat="1" ht="30" customHeight="1" x14ac:dyDescent="0.35"/>
    <row r="518" s="9" customFormat="1" ht="30" customHeight="1" x14ac:dyDescent="0.35"/>
    <row r="519" s="9" customFormat="1" ht="30" customHeight="1" x14ac:dyDescent="0.35"/>
    <row r="520" s="9" customFormat="1" ht="30" customHeight="1" x14ac:dyDescent="0.35"/>
    <row r="521" s="9" customFormat="1" ht="30" customHeight="1" x14ac:dyDescent="0.35"/>
    <row r="522" s="9" customFormat="1" ht="30" customHeight="1" x14ac:dyDescent="0.35"/>
    <row r="523" s="9" customFormat="1" ht="30" customHeight="1" x14ac:dyDescent="0.35"/>
    <row r="524" s="9" customFormat="1" ht="30" customHeight="1" x14ac:dyDescent="0.35"/>
    <row r="525" s="9" customFormat="1" ht="30" customHeight="1" x14ac:dyDescent="0.35"/>
    <row r="526" s="9" customFormat="1" ht="30" customHeight="1" x14ac:dyDescent="0.35"/>
    <row r="527" s="9" customFormat="1" ht="30" customHeight="1" x14ac:dyDescent="0.35"/>
    <row r="528" s="9" customFormat="1" ht="30" customHeight="1" x14ac:dyDescent="0.35"/>
    <row r="529" s="9" customFormat="1" ht="30" customHeight="1" x14ac:dyDescent="0.35"/>
    <row r="530" s="9" customFormat="1" ht="30" customHeight="1" x14ac:dyDescent="0.35"/>
    <row r="531" s="9" customFormat="1" ht="30" customHeight="1" x14ac:dyDescent="0.35"/>
    <row r="532" s="9" customFormat="1" ht="30" customHeight="1" x14ac:dyDescent="0.35"/>
    <row r="533" s="9" customFormat="1" ht="30" customHeight="1" x14ac:dyDescent="0.35"/>
    <row r="534" s="9" customFormat="1" ht="30" customHeight="1" x14ac:dyDescent="0.35"/>
    <row r="535" s="9" customFormat="1" ht="30" customHeight="1" x14ac:dyDescent="0.35"/>
    <row r="536" s="9" customFormat="1" ht="30" customHeight="1" x14ac:dyDescent="0.35"/>
    <row r="537" s="9" customFormat="1" ht="30" customHeight="1" x14ac:dyDescent="0.35"/>
    <row r="538" s="9" customFormat="1" ht="30" customHeight="1" x14ac:dyDescent="0.35"/>
    <row r="539" s="9" customFormat="1" ht="30" customHeight="1" x14ac:dyDescent="0.35"/>
    <row r="540" s="9" customFormat="1" ht="30" customHeight="1" x14ac:dyDescent="0.35"/>
    <row r="541" s="9" customFormat="1" ht="30" customHeight="1" x14ac:dyDescent="0.35"/>
    <row r="542" s="9" customFormat="1" ht="30" customHeight="1" x14ac:dyDescent="0.35"/>
    <row r="543" s="9" customFormat="1" ht="30" customHeight="1" x14ac:dyDescent="0.35"/>
    <row r="544" s="9" customFormat="1" ht="30" customHeight="1" x14ac:dyDescent="0.35"/>
    <row r="545" s="9" customFormat="1" ht="30" customHeight="1" x14ac:dyDescent="0.35"/>
    <row r="546" s="9" customFormat="1" ht="30" customHeight="1" x14ac:dyDescent="0.35"/>
    <row r="547" s="9" customFormat="1" ht="30" customHeight="1" x14ac:dyDescent="0.35"/>
    <row r="548" s="9" customFormat="1" ht="30" customHeight="1" x14ac:dyDescent="0.35"/>
    <row r="549" s="9" customFormat="1" ht="30" customHeight="1" x14ac:dyDescent="0.35"/>
    <row r="550" s="9" customFormat="1" ht="30" customHeight="1" x14ac:dyDescent="0.35"/>
    <row r="551" s="9" customFormat="1" ht="30" customHeight="1" x14ac:dyDescent="0.35"/>
    <row r="552" s="9" customFormat="1" ht="30" customHeight="1" x14ac:dyDescent="0.35"/>
    <row r="553" s="9" customFormat="1" ht="30" customHeight="1" x14ac:dyDescent="0.35"/>
    <row r="554" s="9" customFormat="1" ht="30" customHeight="1" x14ac:dyDescent="0.35"/>
    <row r="555" s="9" customFormat="1" ht="30" customHeight="1" x14ac:dyDescent="0.35"/>
    <row r="556" s="9" customFormat="1" ht="30" customHeight="1" x14ac:dyDescent="0.35"/>
    <row r="557" s="9" customFormat="1" ht="30" customHeight="1" x14ac:dyDescent="0.35"/>
    <row r="558" s="9" customFormat="1" ht="30" customHeight="1" x14ac:dyDescent="0.35"/>
    <row r="559" s="9" customFormat="1" ht="30" customHeight="1" x14ac:dyDescent="0.35"/>
    <row r="560" s="9" customFormat="1" ht="30" customHeight="1" x14ac:dyDescent="0.35"/>
    <row r="561" s="9" customFormat="1" ht="30" customHeight="1" x14ac:dyDescent="0.35"/>
    <row r="562" s="9" customFormat="1" ht="30" customHeight="1" x14ac:dyDescent="0.35"/>
    <row r="563" s="9" customFormat="1" ht="30" customHeight="1" x14ac:dyDescent="0.35"/>
    <row r="564" s="9" customFormat="1" ht="30" customHeight="1" x14ac:dyDescent="0.35"/>
    <row r="565" s="9" customFormat="1" ht="30" customHeight="1" x14ac:dyDescent="0.35"/>
    <row r="566" s="9" customFormat="1" ht="30" customHeight="1" x14ac:dyDescent="0.35"/>
    <row r="567" s="9" customFormat="1" ht="30" customHeight="1" x14ac:dyDescent="0.35"/>
    <row r="568" s="9" customFormat="1" ht="30" customHeight="1" x14ac:dyDescent="0.35"/>
    <row r="569" s="9" customFormat="1" ht="30" customHeight="1" x14ac:dyDescent="0.35"/>
    <row r="570" s="9" customFormat="1" ht="30" customHeight="1" x14ac:dyDescent="0.35"/>
    <row r="571" s="9" customFormat="1" ht="30" customHeight="1" x14ac:dyDescent="0.35"/>
    <row r="572" s="9" customFormat="1" ht="30" customHeight="1" x14ac:dyDescent="0.35"/>
    <row r="573" s="9" customFormat="1" ht="30" customHeight="1" x14ac:dyDescent="0.35"/>
    <row r="574" s="9" customFormat="1" ht="30" customHeight="1" x14ac:dyDescent="0.35"/>
    <row r="575" s="9" customFormat="1" ht="30" customHeight="1" x14ac:dyDescent="0.35"/>
    <row r="576" s="9" customFormat="1" ht="30" customHeight="1" x14ac:dyDescent="0.35"/>
    <row r="577" s="9" customFormat="1" ht="30" customHeight="1" x14ac:dyDescent="0.35"/>
    <row r="578" s="9" customFormat="1" ht="30" customHeight="1" x14ac:dyDescent="0.35"/>
    <row r="579" s="9" customFormat="1" ht="30" customHeight="1" x14ac:dyDescent="0.35"/>
    <row r="580" s="9" customFormat="1" ht="30" customHeight="1" x14ac:dyDescent="0.35"/>
    <row r="581" s="9" customFormat="1" ht="30" customHeight="1" x14ac:dyDescent="0.35"/>
    <row r="582" s="9" customFormat="1" ht="30" customHeight="1" x14ac:dyDescent="0.35"/>
    <row r="583" s="9" customFormat="1" ht="30" customHeight="1" x14ac:dyDescent="0.35"/>
    <row r="584" s="9" customFormat="1" ht="30" customHeight="1" x14ac:dyDescent="0.35"/>
    <row r="585" s="9" customFormat="1" ht="30" customHeight="1" x14ac:dyDescent="0.35"/>
    <row r="586" s="9" customFormat="1" ht="30" customHeight="1" x14ac:dyDescent="0.35"/>
    <row r="587" s="9" customFormat="1" ht="30" customHeight="1" x14ac:dyDescent="0.35"/>
    <row r="588" s="9" customFormat="1" ht="30" customHeight="1" x14ac:dyDescent="0.35"/>
    <row r="589" s="9" customFormat="1" ht="30" customHeight="1" x14ac:dyDescent="0.35"/>
    <row r="590" s="9" customFormat="1" ht="30" customHeight="1" x14ac:dyDescent="0.35"/>
    <row r="591" s="9" customFormat="1" ht="30" customHeight="1" x14ac:dyDescent="0.35"/>
    <row r="592" s="9" customFormat="1" ht="30" customHeight="1" x14ac:dyDescent="0.35"/>
    <row r="593" s="9" customFormat="1" ht="30" customHeight="1" x14ac:dyDescent="0.35"/>
    <row r="594" s="9" customFormat="1" ht="30" customHeight="1" x14ac:dyDescent="0.35"/>
    <row r="595" s="9" customFormat="1" ht="30" customHeight="1" x14ac:dyDescent="0.35"/>
    <row r="596" s="9" customFormat="1" ht="30" customHeight="1" x14ac:dyDescent="0.35"/>
    <row r="597" s="9" customFormat="1" ht="30" customHeight="1" x14ac:dyDescent="0.35"/>
    <row r="598" s="9" customFormat="1" ht="30" customHeight="1" x14ac:dyDescent="0.35"/>
    <row r="599" s="9" customFormat="1" ht="30" customHeight="1" x14ac:dyDescent="0.35"/>
    <row r="600" s="9" customFormat="1" ht="30" customHeight="1" x14ac:dyDescent="0.35"/>
    <row r="601" s="9" customFormat="1" ht="30" customHeight="1" x14ac:dyDescent="0.35"/>
    <row r="602" s="9" customFormat="1" ht="30" customHeight="1" x14ac:dyDescent="0.35"/>
    <row r="603" s="9" customFormat="1" ht="30" customHeight="1" x14ac:dyDescent="0.35"/>
    <row r="604" s="9" customFormat="1" ht="30" customHeight="1" x14ac:dyDescent="0.35"/>
    <row r="605" s="9" customFormat="1" ht="30" customHeight="1" x14ac:dyDescent="0.35"/>
    <row r="606" s="9" customFormat="1" ht="30" customHeight="1" x14ac:dyDescent="0.35"/>
    <row r="607" s="9" customFormat="1" ht="30" customHeight="1" x14ac:dyDescent="0.35"/>
    <row r="608" s="9" customFormat="1" ht="30" customHeight="1" x14ac:dyDescent="0.35"/>
    <row r="609" s="9" customFormat="1" ht="30" customHeight="1" x14ac:dyDescent="0.35"/>
    <row r="610" s="9" customFormat="1" ht="30" customHeight="1" x14ac:dyDescent="0.35"/>
    <row r="611" s="9" customFormat="1" ht="30" customHeight="1" x14ac:dyDescent="0.35"/>
    <row r="612" s="9" customFormat="1" ht="30" customHeight="1" x14ac:dyDescent="0.35"/>
    <row r="613" s="9" customFormat="1" ht="30" customHeight="1" x14ac:dyDescent="0.35"/>
    <row r="614" s="9" customFormat="1" ht="30" customHeight="1" x14ac:dyDescent="0.35"/>
    <row r="615" s="9" customFormat="1" ht="30" customHeight="1" x14ac:dyDescent="0.35"/>
    <row r="616" s="9" customFormat="1" ht="30" customHeight="1" x14ac:dyDescent="0.35"/>
    <row r="617" s="9" customFormat="1" ht="30" customHeight="1" x14ac:dyDescent="0.35"/>
    <row r="618" s="9" customFormat="1" ht="30" customHeight="1" x14ac:dyDescent="0.35"/>
    <row r="619" s="9" customFormat="1" ht="30" customHeight="1" x14ac:dyDescent="0.35"/>
    <row r="620" s="9" customFormat="1" ht="30" customHeight="1" x14ac:dyDescent="0.35"/>
    <row r="621" s="9" customFormat="1" ht="30" customHeight="1" x14ac:dyDescent="0.35"/>
    <row r="622" s="9" customFormat="1" ht="30" customHeight="1" x14ac:dyDescent="0.35"/>
    <row r="623" s="9" customFormat="1" ht="30" customHeight="1" x14ac:dyDescent="0.35"/>
    <row r="624" s="9" customFormat="1" ht="30" customHeight="1" x14ac:dyDescent="0.35"/>
    <row r="625" s="9" customFormat="1" ht="30" customHeight="1" x14ac:dyDescent="0.35"/>
    <row r="626" s="9" customFormat="1" ht="30" customHeight="1" x14ac:dyDescent="0.35"/>
    <row r="627" s="9" customFormat="1" ht="30" customHeight="1" x14ac:dyDescent="0.35"/>
    <row r="628" s="9" customFormat="1" ht="30" customHeight="1" x14ac:dyDescent="0.35"/>
    <row r="629" s="9" customFormat="1" ht="30" customHeight="1" x14ac:dyDescent="0.35"/>
    <row r="630" s="9" customFormat="1" ht="30" customHeight="1" x14ac:dyDescent="0.35"/>
    <row r="631" s="9" customFormat="1" ht="30" customHeight="1" x14ac:dyDescent="0.35"/>
    <row r="632" s="9" customFormat="1" ht="30" customHeight="1" x14ac:dyDescent="0.35"/>
    <row r="633" s="9" customFormat="1" ht="30" customHeight="1" x14ac:dyDescent="0.35"/>
    <row r="634" s="9" customFormat="1" ht="30" customHeight="1" x14ac:dyDescent="0.35"/>
    <row r="635" s="9" customFormat="1" ht="30" customHeight="1" x14ac:dyDescent="0.35"/>
    <row r="636" s="9" customFormat="1" ht="30" customHeight="1" x14ac:dyDescent="0.35"/>
    <row r="637" s="9" customFormat="1" ht="30" customHeight="1" x14ac:dyDescent="0.35"/>
    <row r="638" s="9" customFormat="1" ht="30" customHeight="1" x14ac:dyDescent="0.35"/>
    <row r="639" s="9" customFormat="1" ht="30" customHeight="1" x14ac:dyDescent="0.35"/>
    <row r="640" s="9" customFormat="1" ht="30" customHeight="1" x14ac:dyDescent="0.35"/>
    <row r="641" s="9" customFormat="1" ht="30" customHeight="1" x14ac:dyDescent="0.35"/>
    <row r="642" s="9" customFormat="1" ht="30" customHeight="1" x14ac:dyDescent="0.35"/>
    <row r="643" s="9" customFormat="1" ht="30" customHeight="1" x14ac:dyDescent="0.35"/>
    <row r="644" s="9" customFormat="1" ht="30" customHeight="1" x14ac:dyDescent="0.35"/>
    <row r="645" s="9" customFormat="1" ht="30" customHeight="1" x14ac:dyDescent="0.35"/>
    <row r="646" s="9" customFormat="1" ht="30" customHeight="1" x14ac:dyDescent="0.35"/>
    <row r="647" s="9" customFormat="1" ht="30" customHeight="1" x14ac:dyDescent="0.35"/>
    <row r="648" s="9" customFormat="1" ht="30" customHeight="1" x14ac:dyDescent="0.35"/>
    <row r="649" s="9" customFormat="1" ht="30" customHeight="1" x14ac:dyDescent="0.35"/>
    <row r="650" s="9" customFormat="1" ht="30" customHeight="1" x14ac:dyDescent="0.35"/>
    <row r="651" s="9" customFormat="1" ht="30" customHeight="1" x14ac:dyDescent="0.35"/>
    <row r="652" s="9" customFormat="1" ht="30" customHeight="1" x14ac:dyDescent="0.35"/>
    <row r="653" s="9" customFormat="1" ht="30" customHeight="1" x14ac:dyDescent="0.35"/>
    <row r="654" s="9" customFormat="1" ht="30" customHeight="1" x14ac:dyDescent="0.35"/>
    <row r="655" s="9" customFormat="1" ht="30" customHeight="1" x14ac:dyDescent="0.35"/>
    <row r="656" s="9" customFormat="1" ht="30" customHeight="1" x14ac:dyDescent="0.35"/>
    <row r="657" s="9" customFormat="1" ht="30" customHeight="1" x14ac:dyDescent="0.35"/>
    <row r="658" s="9" customFormat="1" ht="30" customHeight="1" x14ac:dyDescent="0.35"/>
    <row r="659" s="9" customFormat="1" ht="30" customHeight="1" x14ac:dyDescent="0.35"/>
    <row r="660" s="9" customFormat="1" ht="30" customHeight="1" x14ac:dyDescent="0.35"/>
    <row r="661" s="9" customFormat="1" ht="30" customHeight="1" x14ac:dyDescent="0.35"/>
    <row r="662" s="9" customFormat="1" ht="30" customHeight="1" x14ac:dyDescent="0.35"/>
    <row r="663" s="9" customFormat="1" ht="30" customHeight="1" x14ac:dyDescent="0.35"/>
    <row r="664" s="9" customFormat="1" ht="30" customHeight="1" x14ac:dyDescent="0.35"/>
    <row r="665" s="9" customFormat="1" ht="30" customHeight="1" x14ac:dyDescent="0.35"/>
    <row r="666" s="9" customFormat="1" ht="30" customHeight="1" x14ac:dyDescent="0.35"/>
    <row r="667" s="9" customFormat="1" ht="30" customHeight="1" x14ac:dyDescent="0.35"/>
    <row r="668" s="9" customFormat="1" ht="30" customHeight="1" x14ac:dyDescent="0.35"/>
    <row r="669" s="9" customFormat="1" ht="30" customHeight="1" x14ac:dyDescent="0.35"/>
    <row r="670" s="9" customFormat="1" ht="30" customHeight="1" x14ac:dyDescent="0.35"/>
    <row r="671" s="9" customFormat="1" ht="30" customHeight="1" x14ac:dyDescent="0.35"/>
    <row r="672" s="9" customFormat="1" ht="30" customHeight="1" x14ac:dyDescent="0.35"/>
    <row r="673" s="9" customFormat="1" ht="30" customHeight="1" x14ac:dyDescent="0.35"/>
    <row r="674" s="9" customFormat="1" ht="30" customHeight="1" x14ac:dyDescent="0.35"/>
    <row r="675" s="9" customFormat="1" ht="30" customHeight="1" x14ac:dyDescent="0.35"/>
    <row r="676" s="9" customFormat="1" ht="30" customHeight="1" x14ac:dyDescent="0.35"/>
    <row r="677" s="9" customFormat="1" ht="30" customHeight="1" x14ac:dyDescent="0.35"/>
    <row r="678" s="9" customFormat="1" ht="30" customHeight="1" x14ac:dyDescent="0.35"/>
    <row r="679" s="9" customFormat="1" ht="30" customHeight="1" x14ac:dyDescent="0.35"/>
    <row r="680" s="9" customFormat="1" ht="30" customHeight="1" x14ac:dyDescent="0.35"/>
    <row r="681" s="9" customFormat="1" ht="30" customHeight="1" x14ac:dyDescent="0.35"/>
    <row r="682" s="9" customFormat="1" ht="30" customHeight="1" x14ac:dyDescent="0.35"/>
    <row r="683" s="9" customFormat="1" ht="30" customHeight="1" x14ac:dyDescent="0.35"/>
    <row r="684" s="9" customFormat="1" ht="30" customHeight="1" x14ac:dyDescent="0.35"/>
    <row r="685" s="9" customFormat="1" ht="30" customHeight="1" x14ac:dyDescent="0.35"/>
    <row r="686" s="9" customFormat="1" ht="30" customHeight="1" x14ac:dyDescent="0.35"/>
    <row r="687" s="9" customFormat="1" ht="30" customHeight="1" x14ac:dyDescent="0.35"/>
    <row r="688" s="9" customFormat="1" ht="30" customHeight="1" x14ac:dyDescent="0.35"/>
    <row r="689" s="9" customFormat="1" ht="30" customHeight="1" x14ac:dyDescent="0.35"/>
    <row r="690" s="9" customFormat="1" ht="30" customHeight="1" x14ac:dyDescent="0.35"/>
    <row r="691" s="9" customFormat="1" ht="30" customHeight="1" x14ac:dyDescent="0.35"/>
    <row r="692" s="9" customFormat="1" ht="30" customHeight="1" x14ac:dyDescent="0.35"/>
    <row r="693" s="9" customFormat="1" ht="30" customHeight="1" x14ac:dyDescent="0.35"/>
    <row r="694" s="9" customFormat="1" ht="30" customHeight="1" x14ac:dyDescent="0.35"/>
    <row r="695" s="9" customFormat="1" ht="30" customHeight="1" x14ac:dyDescent="0.35"/>
    <row r="696" s="9" customFormat="1" ht="30" customHeight="1" x14ac:dyDescent="0.35"/>
    <row r="697" s="9" customFormat="1" ht="30" customHeight="1" x14ac:dyDescent="0.35"/>
    <row r="698" s="9" customFormat="1" ht="30" customHeight="1" x14ac:dyDescent="0.35"/>
    <row r="699" s="9" customFormat="1" ht="30" customHeight="1" x14ac:dyDescent="0.35"/>
    <row r="700" s="9" customFormat="1" ht="30" customHeight="1" x14ac:dyDescent="0.35"/>
    <row r="701" s="9" customFormat="1" ht="30" customHeight="1" x14ac:dyDescent="0.35"/>
    <row r="702" s="9" customFormat="1" ht="30" customHeight="1" x14ac:dyDescent="0.35"/>
    <row r="703" s="9" customFormat="1" ht="30" customHeight="1" x14ac:dyDescent="0.35"/>
    <row r="704" s="9" customFormat="1" ht="30" customHeight="1" x14ac:dyDescent="0.35"/>
    <row r="705" s="9" customFormat="1" ht="30" customHeight="1" x14ac:dyDescent="0.35"/>
    <row r="706" s="9" customFormat="1" ht="30" customHeight="1" x14ac:dyDescent="0.35"/>
    <row r="707" s="9" customFormat="1" ht="30" customHeight="1" x14ac:dyDescent="0.35"/>
    <row r="708" s="9" customFormat="1" ht="30" customHeight="1" x14ac:dyDescent="0.35"/>
    <row r="709" s="9" customFormat="1" ht="30" customHeight="1" x14ac:dyDescent="0.35"/>
    <row r="710" s="9" customFormat="1" ht="30" customHeight="1" x14ac:dyDescent="0.35"/>
    <row r="711" s="9" customFormat="1" ht="30" customHeight="1" x14ac:dyDescent="0.35"/>
    <row r="712" s="9" customFormat="1" ht="30" customHeight="1" x14ac:dyDescent="0.35"/>
    <row r="713" s="9" customFormat="1" ht="30" customHeight="1" x14ac:dyDescent="0.35"/>
    <row r="714" s="9" customFormat="1" ht="30" customHeight="1" x14ac:dyDescent="0.35"/>
    <row r="715" s="9" customFormat="1" ht="30" customHeight="1" x14ac:dyDescent="0.35"/>
    <row r="716" s="9" customFormat="1" ht="30" customHeight="1" x14ac:dyDescent="0.35"/>
    <row r="717" s="9" customFormat="1" ht="30" customHeight="1" x14ac:dyDescent="0.35"/>
    <row r="718" s="9" customFormat="1" ht="30" customHeight="1" x14ac:dyDescent="0.35"/>
    <row r="719" s="9" customFormat="1" ht="30" customHeight="1" x14ac:dyDescent="0.35"/>
    <row r="720" s="9" customFormat="1" ht="30" customHeight="1" x14ac:dyDescent="0.35"/>
    <row r="721" s="9" customFormat="1" ht="30" customHeight="1" x14ac:dyDescent="0.35"/>
    <row r="722" s="9" customFormat="1" ht="30" customHeight="1" x14ac:dyDescent="0.35"/>
    <row r="723" s="9" customFormat="1" ht="30" customHeight="1" x14ac:dyDescent="0.35"/>
    <row r="724" s="9" customFormat="1" ht="30" customHeight="1" x14ac:dyDescent="0.35"/>
    <row r="725" s="9" customFormat="1" ht="30" customHeight="1" x14ac:dyDescent="0.35"/>
    <row r="726" s="9" customFormat="1" ht="30" customHeight="1" x14ac:dyDescent="0.35"/>
    <row r="727" s="9" customFormat="1" ht="30" customHeight="1" x14ac:dyDescent="0.35"/>
    <row r="728" s="9" customFormat="1" ht="30" customHeight="1" x14ac:dyDescent="0.35"/>
    <row r="729" s="9" customFormat="1" ht="30" customHeight="1" x14ac:dyDescent="0.35"/>
    <row r="730" s="9" customFormat="1" ht="30" customHeight="1" x14ac:dyDescent="0.35"/>
    <row r="731" s="9" customFormat="1" ht="30" customHeight="1" x14ac:dyDescent="0.35"/>
    <row r="732" s="9" customFormat="1" ht="30" customHeight="1" x14ac:dyDescent="0.35"/>
    <row r="733" s="9" customFormat="1" ht="30" customHeight="1" x14ac:dyDescent="0.35"/>
    <row r="734" s="9" customFormat="1" ht="30" customHeight="1" x14ac:dyDescent="0.35"/>
    <row r="735" s="9" customFormat="1" ht="30" customHeight="1" x14ac:dyDescent="0.35"/>
    <row r="736" s="9" customFormat="1" ht="30" customHeight="1" x14ac:dyDescent="0.35"/>
    <row r="737" s="9" customFormat="1" ht="30" customHeight="1" x14ac:dyDescent="0.35"/>
    <row r="738" s="9" customFormat="1" ht="30" customHeight="1" x14ac:dyDescent="0.35"/>
    <row r="739" s="9" customFormat="1" ht="30" customHeight="1" x14ac:dyDescent="0.35"/>
    <row r="740" s="9" customFormat="1" ht="30" customHeight="1" x14ac:dyDescent="0.35"/>
    <row r="741" s="9" customFormat="1" ht="30" customHeight="1" x14ac:dyDescent="0.35"/>
    <row r="742" s="9" customFormat="1" ht="30" customHeight="1" x14ac:dyDescent="0.35"/>
    <row r="743" s="9" customFormat="1" ht="30" customHeight="1" x14ac:dyDescent="0.35"/>
    <row r="744" s="9" customFormat="1" ht="30" customHeight="1" x14ac:dyDescent="0.35"/>
    <row r="745" s="9" customFormat="1" ht="30" customHeight="1" x14ac:dyDescent="0.35"/>
    <row r="746" s="9" customFormat="1" ht="30" customHeight="1" x14ac:dyDescent="0.35"/>
    <row r="747" s="9" customFormat="1" ht="30" customHeight="1" x14ac:dyDescent="0.35"/>
    <row r="748" s="9" customFormat="1" ht="30" customHeight="1" x14ac:dyDescent="0.35"/>
    <row r="749" s="9" customFormat="1" ht="30" customHeight="1" x14ac:dyDescent="0.35"/>
    <row r="750" s="9" customFormat="1" ht="30" customHeight="1" x14ac:dyDescent="0.35"/>
    <row r="751" s="9" customFormat="1" ht="30" customHeight="1" x14ac:dyDescent="0.35"/>
    <row r="752" s="9" customFormat="1" ht="30" customHeight="1" x14ac:dyDescent="0.35"/>
    <row r="753" s="9" customFormat="1" ht="30" customHeight="1" x14ac:dyDescent="0.35"/>
    <row r="754" s="9" customFormat="1" ht="30" customHeight="1" x14ac:dyDescent="0.35"/>
    <row r="755" s="9" customFormat="1" ht="30" customHeight="1" x14ac:dyDescent="0.35"/>
    <row r="756" s="9" customFormat="1" ht="30" customHeight="1" x14ac:dyDescent="0.35"/>
    <row r="757" s="9" customFormat="1" ht="30" customHeight="1" x14ac:dyDescent="0.35"/>
    <row r="758" s="9" customFormat="1" ht="30" customHeight="1" x14ac:dyDescent="0.35"/>
    <row r="759" s="9" customFormat="1" ht="30" customHeight="1" x14ac:dyDescent="0.35"/>
    <row r="760" s="9" customFormat="1" ht="30" customHeight="1" x14ac:dyDescent="0.35"/>
    <row r="761" s="9" customFormat="1" ht="30" customHeight="1" x14ac:dyDescent="0.35"/>
    <row r="762" s="9" customFormat="1" ht="30" customHeight="1" x14ac:dyDescent="0.35"/>
    <row r="763" s="9" customFormat="1" ht="30" customHeight="1" x14ac:dyDescent="0.35"/>
    <row r="764" s="9" customFormat="1" ht="30" customHeight="1" x14ac:dyDescent="0.35"/>
    <row r="765" s="9" customFormat="1" ht="30" customHeight="1" x14ac:dyDescent="0.35"/>
    <row r="766" s="9" customFormat="1" ht="30" customHeight="1" x14ac:dyDescent="0.35"/>
    <row r="767" s="9" customFormat="1" ht="30" customHeight="1" x14ac:dyDescent="0.35"/>
    <row r="768" s="9" customFormat="1" ht="30" customHeight="1" x14ac:dyDescent="0.35"/>
    <row r="769" s="9" customFormat="1" ht="30" customHeight="1" x14ac:dyDescent="0.35"/>
    <row r="770" s="9" customFormat="1" ht="30" customHeight="1" x14ac:dyDescent="0.35"/>
    <row r="771" s="9" customFormat="1" ht="30" customHeight="1" x14ac:dyDescent="0.35"/>
    <row r="772" s="9" customFormat="1" ht="30" customHeight="1" x14ac:dyDescent="0.35"/>
    <row r="773" s="9" customFormat="1" ht="30" customHeight="1" x14ac:dyDescent="0.35"/>
    <row r="774" s="9" customFormat="1" ht="30" customHeight="1" x14ac:dyDescent="0.35"/>
    <row r="775" s="9" customFormat="1" ht="30" customHeight="1" x14ac:dyDescent="0.35"/>
    <row r="776" s="9" customFormat="1" ht="30" customHeight="1" x14ac:dyDescent="0.35"/>
    <row r="777" s="9" customFormat="1" ht="30" customHeight="1" x14ac:dyDescent="0.35"/>
    <row r="778" s="9" customFormat="1" ht="30" customHeight="1" x14ac:dyDescent="0.35"/>
    <row r="779" s="9" customFormat="1" ht="30" customHeight="1" x14ac:dyDescent="0.35"/>
    <row r="780" s="9" customFormat="1" ht="30" customHeight="1" x14ac:dyDescent="0.35"/>
    <row r="781" s="9" customFormat="1" ht="30" customHeight="1" x14ac:dyDescent="0.35"/>
    <row r="782" s="9" customFormat="1" ht="30" customHeight="1" x14ac:dyDescent="0.35"/>
    <row r="783" s="9" customFormat="1" ht="30" customHeight="1" x14ac:dyDescent="0.35"/>
    <row r="784" s="9" customFormat="1" ht="30" customHeight="1" x14ac:dyDescent="0.35"/>
    <row r="785" s="9" customFormat="1" ht="30" customHeight="1" x14ac:dyDescent="0.35"/>
    <row r="786" s="9" customFormat="1" ht="30" customHeight="1" x14ac:dyDescent="0.35"/>
    <row r="787" s="9" customFormat="1" ht="30" customHeight="1" x14ac:dyDescent="0.35"/>
    <row r="788" s="9" customFormat="1" ht="30" customHeight="1" x14ac:dyDescent="0.35"/>
    <row r="789" s="9" customFormat="1" ht="30" customHeight="1" x14ac:dyDescent="0.35"/>
    <row r="790" s="9" customFormat="1" ht="30" customHeight="1" x14ac:dyDescent="0.35"/>
    <row r="791" s="9" customFormat="1" ht="30" customHeight="1" x14ac:dyDescent="0.35"/>
    <row r="792" s="9" customFormat="1" ht="30" customHeight="1" x14ac:dyDescent="0.35"/>
    <row r="793" s="9" customFormat="1" ht="30" customHeight="1" x14ac:dyDescent="0.35"/>
    <row r="794" s="9" customFormat="1" ht="30" customHeight="1" x14ac:dyDescent="0.35"/>
    <row r="795" s="9" customFormat="1" ht="30" customHeight="1" x14ac:dyDescent="0.35"/>
    <row r="796" s="9" customFormat="1" ht="30" customHeight="1" x14ac:dyDescent="0.35"/>
    <row r="797" s="9" customFormat="1" ht="30" customHeight="1" x14ac:dyDescent="0.35"/>
    <row r="798" s="9" customFormat="1" ht="30" customHeight="1" x14ac:dyDescent="0.35"/>
    <row r="799" s="9" customFormat="1" ht="30" customHeight="1" x14ac:dyDescent="0.35"/>
    <row r="800" s="9" customFormat="1" ht="30" customHeight="1" x14ac:dyDescent="0.35"/>
    <row r="801" s="9" customFormat="1" ht="30" customHeight="1" x14ac:dyDescent="0.35"/>
    <row r="802" s="9" customFormat="1" ht="30" customHeight="1" x14ac:dyDescent="0.35"/>
    <row r="803" s="9" customFormat="1" ht="30" customHeight="1" x14ac:dyDescent="0.35"/>
    <row r="804" s="9" customFormat="1" ht="30" customHeight="1" x14ac:dyDescent="0.35"/>
    <row r="805" s="9" customFormat="1" ht="30" customHeight="1" x14ac:dyDescent="0.35"/>
    <row r="806" s="9" customFormat="1" ht="30" customHeight="1" x14ac:dyDescent="0.35"/>
    <row r="807" s="9" customFormat="1" ht="30" customHeight="1" x14ac:dyDescent="0.35"/>
    <row r="808" s="9" customFormat="1" ht="30" customHeight="1" x14ac:dyDescent="0.35"/>
    <row r="809" s="9" customFormat="1" ht="30" customHeight="1" x14ac:dyDescent="0.35"/>
    <row r="810" s="9" customFormat="1" ht="30" customHeight="1" x14ac:dyDescent="0.35"/>
    <row r="811" s="9" customFormat="1" ht="30" customHeight="1" x14ac:dyDescent="0.35"/>
    <row r="812" s="9" customFormat="1" ht="30" customHeight="1" x14ac:dyDescent="0.35"/>
    <row r="813" s="9" customFormat="1" ht="30" customHeight="1" x14ac:dyDescent="0.35"/>
    <row r="814" s="9" customFormat="1" ht="30" customHeight="1" x14ac:dyDescent="0.35"/>
    <row r="815" s="9" customFormat="1" ht="30" customHeight="1" x14ac:dyDescent="0.35"/>
    <row r="816" s="9" customFormat="1" ht="30" customHeight="1" x14ac:dyDescent="0.35"/>
    <row r="817" s="9" customFormat="1" ht="30" customHeight="1" x14ac:dyDescent="0.35"/>
    <row r="818" s="9" customFormat="1" ht="30" customHeight="1" x14ac:dyDescent="0.35"/>
    <row r="819" s="9" customFormat="1" ht="30" customHeight="1" x14ac:dyDescent="0.35"/>
    <row r="820" s="9" customFormat="1" ht="30" customHeight="1" x14ac:dyDescent="0.35"/>
    <row r="821" s="9" customFormat="1" ht="30" customHeight="1" x14ac:dyDescent="0.35"/>
    <row r="822" s="9" customFormat="1" ht="30" customHeight="1" x14ac:dyDescent="0.35"/>
    <row r="823" s="9" customFormat="1" ht="30" customHeight="1" x14ac:dyDescent="0.35"/>
    <row r="824" s="9" customFormat="1" ht="30" customHeight="1" x14ac:dyDescent="0.35"/>
    <row r="825" s="9" customFormat="1" ht="30" customHeight="1" x14ac:dyDescent="0.35"/>
    <row r="826" s="9" customFormat="1" ht="30" customHeight="1" x14ac:dyDescent="0.35"/>
    <row r="827" s="9" customFormat="1" ht="30" customHeight="1" x14ac:dyDescent="0.35"/>
    <row r="828" s="9" customFormat="1" ht="30" customHeight="1" x14ac:dyDescent="0.35"/>
    <row r="829" s="9" customFormat="1" ht="30" customHeight="1" x14ac:dyDescent="0.35"/>
    <row r="830" s="9" customFormat="1" ht="30" customHeight="1" x14ac:dyDescent="0.35"/>
    <row r="831" s="9" customFormat="1" ht="30" customHeight="1" x14ac:dyDescent="0.35"/>
    <row r="832" s="9" customFormat="1" ht="30" customHeight="1" x14ac:dyDescent="0.35"/>
    <row r="833" s="9" customFormat="1" ht="30" customHeight="1" x14ac:dyDescent="0.35"/>
    <row r="834" s="9" customFormat="1" ht="30" customHeight="1" x14ac:dyDescent="0.35"/>
    <row r="835" s="9" customFormat="1" ht="30" customHeight="1" x14ac:dyDescent="0.35"/>
    <row r="836" s="9" customFormat="1" ht="30" customHeight="1" x14ac:dyDescent="0.35"/>
    <row r="837" s="9" customFormat="1" ht="30" customHeight="1" x14ac:dyDescent="0.35"/>
    <row r="838" s="9" customFormat="1" ht="30" customHeight="1" x14ac:dyDescent="0.35"/>
    <row r="839" s="9" customFormat="1" ht="30" customHeight="1" x14ac:dyDescent="0.35"/>
    <row r="840" s="9" customFormat="1" ht="30" customHeight="1" x14ac:dyDescent="0.35"/>
    <row r="841" s="9" customFormat="1" ht="30" customHeight="1" x14ac:dyDescent="0.35"/>
    <row r="842" s="9" customFormat="1" ht="30" customHeight="1" x14ac:dyDescent="0.35"/>
    <row r="843" s="9" customFormat="1" ht="30" customHeight="1" x14ac:dyDescent="0.35"/>
    <row r="844" s="9" customFormat="1" ht="30" customHeight="1" x14ac:dyDescent="0.35"/>
    <row r="845" s="9" customFormat="1" ht="30" customHeight="1" x14ac:dyDescent="0.35"/>
    <row r="846" s="9" customFormat="1" ht="30" customHeight="1" x14ac:dyDescent="0.35"/>
    <row r="847" s="9" customFormat="1" ht="30" customHeight="1" x14ac:dyDescent="0.35"/>
    <row r="848" s="9" customFormat="1" ht="30" customHeight="1" x14ac:dyDescent="0.35"/>
    <row r="849" s="9" customFormat="1" ht="30" customHeight="1" x14ac:dyDescent="0.35"/>
    <row r="850" s="9" customFormat="1" ht="30" customHeight="1" x14ac:dyDescent="0.35"/>
    <row r="851" s="9" customFormat="1" ht="30" customHeight="1" x14ac:dyDescent="0.35"/>
    <row r="852" s="9" customFormat="1" ht="30" customHeight="1" x14ac:dyDescent="0.35"/>
    <row r="853" s="9" customFormat="1" ht="30" customHeight="1" x14ac:dyDescent="0.35"/>
    <row r="854" s="9" customFormat="1" ht="30" customHeight="1" x14ac:dyDescent="0.35"/>
    <row r="855" s="9" customFormat="1" ht="30" customHeight="1" x14ac:dyDescent="0.35"/>
    <row r="856" s="9" customFormat="1" ht="30" customHeight="1" x14ac:dyDescent="0.35"/>
    <row r="857" s="9" customFormat="1" ht="30" customHeight="1" x14ac:dyDescent="0.35"/>
    <row r="858" s="9" customFormat="1" ht="30" customHeight="1" x14ac:dyDescent="0.35"/>
    <row r="859" s="9" customFormat="1" ht="30" customHeight="1" x14ac:dyDescent="0.35"/>
    <row r="860" s="9" customFormat="1" ht="30" customHeight="1" x14ac:dyDescent="0.35"/>
    <row r="861" s="9" customFormat="1" ht="30" customHeight="1" x14ac:dyDescent="0.35"/>
    <row r="862" s="9" customFormat="1" ht="30" customHeight="1" x14ac:dyDescent="0.35"/>
    <row r="863" s="9" customFormat="1" ht="30" customHeight="1" x14ac:dyDescent="0.35"/>
    <row r="864" s="9" customFormat="1" ht="30" customHeight="1" x14ac:dyDescent="0.35"/>
    <row r="865" s="9" customFormat="1" ht="30" customHeight="1" x14ac:dyDescent="0.35"/>
    <row r="866" s="9" customFormat="1" ht="30" customHeight="1" x14ac:dyDescent="0.35"/>
    <row r="867" s="9" customFormat="1" ht="30" customHeight="1" x14ac:dyDescent="0.35"/>
    <row r="868" s="9" customFormat="1" ht="30" customHeight="1" x14ac:dyDescent="0.35"/>
    <row r="869" s="9" customFormat="1" ht="30" customHeight="1" x14ac:dyDescent="0.35"/>
    <row r="870" s="9" customFormat="1" ht="30" customHeight="1" x14ac:dyDescent="0.35"/>
    <row r="871" s="9" customFormat="1" ht="30" customHeight="1" x14ac:dyDescent="0.35"/>
    <row r="872" s="9" customFormat="1" ht="30" customHeight="1" x14ac:dyDescent="0.35"/>
    <row r="873" s="9" customFormat="1" ht="30" customHeight="1" x14ac:dyDescent="0.35"/>
    <row r="874" s="9" customFormat="1" ht="30" customHeight="1" x14ac:dyDescent="0.35"/>
    <row r="875" s="9" customFormat="1" ht="30" customHeight="1" x14ac:dyDescent="0.35"/>
    <row r="876" s="9" customFormat="1" ht="30" customHeight="1" x14ac:dyDescent="0.35"/>
    <row r="877" s="9" customFormat="1" ht="30" customHeight="1" x14ac:dyDescent="0.35"/>
    <row r="878" s="9" customFormat="1" ht="30" customHeight="1" x14ac:dyDescent="0.35"/>
    <row r="879" s="9" customFormat="1" ht="30" customHeight="1" x14ac:dyDescent="0.35"/>
    <row r="880" s="9" customFormat="1" ht="30" customHeight="1" x14ac:dyDescent="0.35"/>
    <row r="881" s="9" customFormat="1" ht="30" customHeight="1" x14ac:dyDescent="0.35"/>
    <row r="882" s="9" customFormat="1" ht="30" customHeight="1" x14ac:dyDescent="0.35"/>
    <row r="883" s="9" customFormat="1" ht="30" customHeight="1" x14ac:dyDescent="0.35"/>
    <row r="884" s="9" customFormat="1" ht="30" customHeight="1" x14ac:dyDescent="0.35"/>
    <row r="885" s="9" customFormat="1" ht="30" customHeight="1" x14ac:dyDescent="0.35"/>
    <row r="886" s="9" customFormat="1" ht="30" customHeight="1" x14ac:dyDescent="0.35"/>
    <row r="887" s="9" customFormat="1" ht="30" customHeight="1" x14ac:dyDescent="0.35"/>
    <row r="888" s="9" customFormat="1" ht="30" customHeight="1" x14ac:dyDescent="0.35"/>
    <row r="889" s="9" customFormat="1" ht="30" customHeight="1" x14ac:dyDescent="0.35"/>
    <row r="890" s="9" customFormat="1" ht="30" customHeight="1" x14ac:dyDescent="0.35"/>
    <row r="891" s="9" customFormat="1" ht="30" customHeight="1" x14ac:dyDescent="0.35"/>
    <row r="892" s="9" customFormat="1" ht="30" customHeight="1" x14ac:dyDescent="0.35"/>
    <row r="893" s="9" customFormat="1" ht="30" customHeight="1" x14ac:dyDescent="0.35"/>
    <row r="894" s="9" customFormat="1" ht="30" customHeight="1" x14ac:dyDescent="0.35"/>
    <row r="895" s="9" customFormat="1" ht="30" customHeight="1" x14ac:dyDescent="0.35"/>
    <row r="896" s="9" customFormat="1" ht="30" customHeight="1" x14ac:dyDescent="0.35"/>
    <row r="897" s="9" customFormat="1" ht="30" customHeight="1" x14ac:dyDescent="0.35"/>
    <row r="898" s="9" customFormat="1" ht="30" customHeight="1" x14ac:dyDescent="0.35"/>
    <row r="899" s="9" customFormat="1" ht="30" customHeight="1" x14ac:dyDescent="0.35"/>
    <row r="900" s="9" customFormat="1" ht="30" customHeight="1" x14ac:dyDescent="0.35"/>
    <row r="901" s="9" customFormat="1" ht="30" customHeight="1" x14ac:dyDescent="0.35"/>
    <row r="902" s="9" customFormat="1" ht="30" customHeight="1" x14ac:dyDescent="0.35"/>
    <row r="903" s="9" customFormat="1" ht="30" customHeight="1" x14ac:dyDescent="0.35"/>
    <row r="904" s="9" customFormat="1" ht="30" customHeight="1" x14ac:dyDescent="0.35"/>
    <row r="905" s="9" customFormat="1" ht="30" customHeight="1" x14ac:dyDescent="0.35"/>
    <row r="906" s="9" customFormat="1" ht="30" customHeight="1" x14ac:dyDescent="0.35"/>
    <row r="907" s="9" customFormat="1" ht="30" customHeight="1" x14ac:dyDescent="0.35"/>
    <row r="908" s="9" customFormat="1" ht="30" customHeight="1" x14ac:dyDescent="0.35"/>
    <row r="909" s="9" customFormat="1" ht="30" customHeight="1" x14ac:dyDescent="0.35"/>
    <row r="910" s="9" customFormat="1" ht="30" customHeight="1" x14ac:dyDescent="0.35"/>
    <row r="911" s="9" customFormat="1" ht="30" customHeight="1" x14ac:dyDescent="0.35"/>
    <row r="912" s="9" customFormat="1" ht="30" customHeight="1" x14ac:dyDescent="0.35"/>
    <row r="913" s="9" customFormat="1" ht="30" customHeight="1" x14ac:dyDescent="0.35"/>
    <row r="914" s="9" customFormat="1" ht="30" customHeight="1" x14ac:dyDescent="0.35"/>
    <row r="915" s="9" customFormat="1" ht="30" customHeight="1" x14ac:dyDescent="0.35"/>
    <row r="916" s="9" customFormat="1" ht="30" customHeight="1" x14ac:dyDescent="0.35"/>
    <row r="917" s="9" customFormat="1" ht="30" customHeight="1" x14ac:dyDescent="0.35"/>
    <row r="918" s="9" customFormat="1" ht="30" customHeight="1" x14ac:dyDescent="0.35"/>
    <row r="919" s="9" customFormat="1" ht="30" customHeight="1" x14ac:dyDescent="0.35"/>
    <row r="920" s="9" customFormat="1" ht="30" customHeight="1" x14ac:dyDescent="0.35"/>
    <row r="921" s="9" customFormat="1" ht="30" customHeight="1" x14ac:dyDescent="0.35"/>
    <row r="922" s="9" customFormat="1" ht="30" customHeight="1" x14ac:dyDescent="0.35"/>
    <row r="923" s="9" customFormat="1" ht="30" customHeight="1" x14ac:dyDescent="0.35"/>
    <row r="924" s="9" customFormat="1" ht="30" customHeight="1" x14ac:dyDescent="0.35"/>
    <row r="925" s="9" customFormat="1" ht="30" customHeight="1" x14ac:dyDescent="0.35"/>
    <row r="926" s="9" customFormat="1" ht="30" customHeight="1" x14ac:dyDescent="0.35"/>
    <row r="927" s="9" customFormat="1" ht="30" customHeight="1" x14ac:dyDescent="0.35"/>
    <row r="928" s="9" customFormat="1" ht="30" customHeight="1" x14ac:dyDescent="0.35"/>
    <row r="929" s="9" customFormat="1" ht="30" customHeight="1" x14ac:dyDescent="0.35"/>
    <row r="930" s="9" customFormat="1" ht="30" customHeight="1" x14ac:dyDescent="0.35"/>
    <row r="931" s="9" customFormat="1" ht="30" customHeight="1" x14ac:dyDescent="0.35"/>
    <row r="932" s="9" customFormat="1" ht="30" customHeight="1" x14ac:dyDescent="0.35"/>
    <row r="933" s="9" customFormat="1" ht="30" customHeight="1" x14ac:dyDescent="0.35"/>
    <row r="934" s="9" customFormat="1" ht="30" customHeight="1" x14ac:dyDescent="0.35"/>
    <row r="935" s="9" customFormat="1" ht="30" customHeight="1" x14ac:dyDescent="0.35"/>
    <row r="936" s="9" customFormat="1" ht="30" customHeight="1" x14ac:dyDescent="0.35"/>
    <row r="937" s="9" customFormat="1" ht="30" customHeight="1" x14ac:dyDescent="0.35"/>
    <row r="938" s="9" customFormat="1" ht="30" customHeight="1" x14ac:dyDescent="0.35"/>
    <row r="939" s="9" customFormat="1" ht="30" customHeight="1" x14ac:dyDescent="0.35"/>
    <row r="940" s="9" customFormat="1" ht="30" customHeight="1" x14ac:dyDescent="0.35"/>
    <row r="941" s="9" customFormat="1" ht="30" customHeight="1" x14ac:dyDescent="0.35"/>
    <row r="942" s="9" customFormat="1" ht="30" customHeight="1" x14ac:dyDescent="0.35"/>
    <row r="943" s="9" customFormat="1" ht="30" customHeight="1" x14ac:dyDescent="0.35"/>
    <row r="944" s="9" customFormat="1" ht="30" customHeight="1" x14ac:dyDescent="0.35"/>
    <row r="945" s="9" customFormat="1" ht="30" customHeight="1" x14ac:dyDescent="0.35"/>
    <row r="946" s="9" customFormat="1" ht="30" customHeight="1" x14ac:dyDescent="0.35"/>
    <row r="947" s="9" customFormat="1" ht="30" customHeight="1" x14ac:dyDescent="0.35"/>
    <row r="948" s="9" customFormat="1" ht="30" customHeight="1" x14ac:dyDescent="0.35"/>
    <row r="949" s="9" customFormat="1" ht="30" customHeight="1" x14ac:dyDescent="0.35"/>
    <row r="950" s="9" customFormat="1" ht="30" customHeight="1" x14ac:dyDescent="0.35"/>
    <row r="951" s="9" customFormat="1" ht="30" customHeight="1" x14ac:dyDescent="0.35"/>
    <row r="952" s="9" customFormat="1" ht="30" customHeight="1" x14ac:dyDescent="0.35"/>
    <row r="953" s="9" customFormat="1" ht="30" customHeight="1" x14ac:dyDescent="0.35"/>
    <row r="954" s="9" customFormat="1" ht="30" customHeight="1" x14ac:dyDescent="0.35"/>
    <row r="955" s="9" customFormat="1" ht="30" customHeight="1" x14ac:dyDescent="0.35"/>
    <row r="956" s="9" customFormat="1" ht="30" customHeight="1" x14ac:dyDescent="0.35"/>
    <row r="957" s="9" customFormat="1" ht="30" customHeight="1" x14ac:dyDescent="0.35"/>
    <row r="958" s="9" customFormat="1" ht="30" customHeight="1" x14ac:dyDescent="0.35"/>
    <row r="959" s="9" customFormat="1" ht="30" customHeight="1" x14ac:dyDescent="0.35"/>
    <row r="960" s="9" customFormat="1" ht="30" customHeight="1" x14ac:dyDescent="0.35"/>
    <row r="961" s="9" customFormat="1" ht="30" customHeight="1" x14ac:dyDescent="0.35"/>
    <row r="962" s="9" customFormat="1" ht="30" customHeight="1" x14ac:dyDescent="0.35"/>
    <row r="963" s="9" customFormat="1" ht="30" customHeight="1" x14ac:dyDescent="0.35"/>
    <row r="964" s="9" customFormat="1" ht="30" customHeight="1" x14ac:dyDescent="0.35"/>
    <row r="965" s="9" customFormat="1" ht="30" customHeight="1" x14ac:dyDescent="0.35"/>
    <row r="966" s="9" customFormat="1" ht="30" customHeight="1" x14ac:dyDescent="0.35"/>
    <row r="967" s="9" customFormat="1" ht="30" customHeight="1" x14ac:dyDescent="0.35"/>
    <row r="968" s="9" customFormat="1" ht="30" customHeight="1" x14ac:dyDescent="0.35"/>
    <row r="969" s="9" customFormat="1" ht="30" customHeight="1" x14ac:dyDescent="0.35"/>
    <row r="970" s="9" customFormat="1" ht="30" customHeight="1" x14ac:dyDescent="0.35"/>
    <row r="971" s="9" customFormat="1" ht="30" customHeight="1" x14ac:dyDescent="0.35"/>
    <row r="972" s="9" customFormat="1" ht="30" customHeight="1" x14ac:dyDescent="0.35"/>
    <row r="973" s="9" customFormat="1" ht="30" customHeight="1" x14ac:dyDescent="0.35"/>
    <row r="974" s="9" customFormat="1" ht="30" customHeight="1" x14ac:dyDescent="0.35"/>
    <row r="975" s="9" customFormat="1" ht="30" customHeight="1" x14ac:dyDescent="0.35"/>
    <row r="976" s="9" customFormat="1" ht="30" customHeight="1" x14ac:dyDescent="0.35"/>
    <row r="977" s="9" customFormat="1" ht="30" customHeight="1" x14ac:dyDescent="0.35"/>
    <row r="978" s="9" customFormat="1" ht="30" customHeight="1" x14ac:dyDescent="0.35"/>
    <row r="979" s="9" customFormat="1" ht="30" customHeight="1" x14ac:dyDescent="0.35"/>
    <row r="980" s="9" customFormat="1" ht="30" customHeight="1" x14ac:dyDescent="0.35"/>
    <row r="981" s="9" customFormat="1" ht="30" customHeight="1" x14ac:dyDescent="0.35"/>
    <row r="982" s="9" customFormat="1" ht="30" customHeight="1" x14ac:dyDescent="0.35"/>
    <row r="983" s="9" customFormat="1" ht="30" customHeight="1" x14ac:dyDescent="0.35"/>
    <row r="984" s="9" customFormat="1" ht="30" customHeight="1" x14ac:dyDescent="0.35"/>
    <row r="985" s="9" customFormat="1" ht="30" customHeight="1" x14ac:dyDescent="0.35"/>
    <row r="986" s="9" customFormat="1" ht="30" customHeight="1" x14ac:dyDescent="0.35"/>
    <row r="987" s="9" customFormat="1" ht="30" customHeight="1" x14ac:dyDescent="0.35"/>
    <row r="988" s="9" customFormat="1" ht="30" customHeight="1" x14ac:dyDescent="0.35"/>
    <row r="989" s="9" customFormat="1" ht="30" customHeight="1" x14ac:dyDescent="0.35"/>
    <row r="990" s="9" customFormat="1" ht="30" customHeight="1" x14ac:dyDescent="0.35"/>
    <row r="991" s="9" customFormat="1" ht="30" customHeight="1" x14ac:dyDescent="0.35"/>
    <row r="992" s="9" customFormat="1" ht="30" customHeight="1" x14ac:dyDescent="0.35"/>
    <row r="993" s="9" customFormat="1" ht="30" customHeight="1" x14ac:dyDescent="0.35"/>
    <row r="994" s="9" customFormat="1" ht="30" customHeight="1" x14ac:dyDescent="0.35"/>
    <row r="995" s="9" customFormat="1" ht="30" customHeight="1" x14ac:dyDescent="0.35"/>
    <row r="996" s="9" customFormat="1" ht="30" customHeight="1" x14ac:dyDescent="0.35"/>
    <row r="997" s="9" customFormat="1" ht="30" customHeight="1" x14ac:dyDescent="0.35"/>
    <row r="998" s="9" customFormat="1" ht="30" customHeight="1" x14ac:dyDescent="0.35"/>
    <row r="999" s="9" customFormat="1" ht="30" customHeight="1" x14ac:dyDescent="0.35"/>
    <row r="1000" s="9" customFormat="1" ht="30" customHeight="1" x14ac:dyDescent="0.35"/>
  </sheetData>
  <autoFilter ref="A2:M65" xr:uid="{00000000-0009-0000-0000-000002000000}"/>
  <mergeCells count="3">
    <mergeCell ref="A1:B1"/>
    <mergeCell ref="C1:D1"/>
    <mergeCell ref="E1:F1"/>
  </mergeCells>
  <conditionalFormatting sqref="A2:G2 H2:J65">
    <cfRule type="cellIs" dxfId="34" priority="33" operator="equal">
      <formula>"n/a"</formula>
    </cfRule>
    <cfRule type="cellIs" dxfId="33" priority="34" operator="equal">
      <formula>"n/a"</formula>
    </cfRule>
    <cfRule type="cellIs" dxfId="32" priority="35" operator="equal">
      <formula>"n/a"</formula>
    </cfRule>
  </conditionalFormatting>
  <conditionalFormatting sqref="G3">
    <cfRule type="expression" dxfId="31" priority="8">
      <formula>" =MOD(ROW(),2)=1"</formula>
    </cfRule>
    <cfRule type="expression" dxfId="30" priority="9">
      <formula>" =MOD(ROW(),2)=1"</formula>
    </cfRule>
    <cfRule type="cellIs" dxfId="29" priority="10" operator="equal">
      <formula>0</formula>
    </cfRule>
    <cfRule type="cellIs" dxfId="28" priority="11" operator="equal">
      <formula>1</formula>
    </cfRule>
    <cfRule type="cellIs" dxfId="27" priority="12" operator="equal">
      <formula>"n/a"</formula>
    </cfRule>
    <cfRule type="cellIs" dxfId="26" priority="13" operator="equal">
      <formula>"n/a"</formula>
    </cfRule>
    <cfRule type="cellIs" dxfId="25" priority="14" operator="equal">
      <formula>"n/a"</formula>
    </cfRule>
  </conditionalFormatting>
  <conditionalFormatting sqref="G3:G52">
    <cfRule type="expression" dxfId="24" priority="1">
      <formula>" =MOD(ROW(),2)=1"</formula>
    </cfRule>
    <cfRule type="expression" dxfId="23" priority="2">
      <formula>" =MOD(ROW(),2)=1"</formula>
    </cfRule>
  </conditionalFormatting>
  <conditionalFormatting sqref="G3:G60">
    <cfRule type="cellIs" dxfId="22" priority="5" operator="equal">
      <formula>"n/a"</formula>
    </cfRule>
    <cfRule type="cellIs" dxfId="21" priority="6" operator="equal">
      <formula>"n/a"</formula>
    </cfRule>
    <cfRule type="cellIs" dxfId="20" priority="7" operator="equal">
      <formula>"n/a"</formula>
    </cfRule>
  </conditionalFormatting>
  <conditionalFormatting sqref="G3:G65">
    <cfRule type="cellIs" dxfId="19" priority="3" operator="equal">
      <formula>0</formula>
    </cfRule>
    <cfRule type="cellIs" dxfId="18" priority="4" operator="equal">
      <formula>1</formula>
    </cfRule>
  </conditionalFormatting>
  <conditionalFormatting sqref="G37">
    <cfRule type="expression" dxfId="17" priority="15">
      <formula>" =MOD(ROW(),2)=1"</formula>
    </cfRule>
    <cfRule type="expression" dxfId="16" priority="16">
      <formula>" =MOD(ROW(),2)=1"</formula>
    </cfRule>
    <cfRule type="cellIs" dxfId="15" priority="17" operator="equal">
      <formula>0</formula>
    </cfRule>
    <cfRule type="cellIs" dxfId="14" priority="18" operator="equal">
      <formula>1</formula>
    </cfRule>
    <cfRule type="cellIs" dxfId="13" priority="19" operator="equal">
      <formula>"n/a"</formula>
    </cfRule>
    <cfRule type="cellIs" dxfId="12" priority="20" operator="equal">
      <formula>"n/a"</formula>
    </cfRule>
    <cfRule type="cellIs" dxfId="11" priority="21" operator="equal">
      <formula>"n/a"</formula>
    </cfRule>
    <cfRule type="expression" dxfId="10" priority="22">
      <formula>" =MOD(ROW(),2)=1"</formula>
    </cfRule>
    <cfRule type="expression" dxfId="9" priority="23">
      <formula>" =MOD(ROW(),2)=1"</formula>
    </cfRule>
    <cfRule type="cellIs" dxfId="8" priority="24" operator="equal">
      <formula>0</formula>
    </cfRule>
    <cfRule type="cellIs" dxfId="7" priority="25" operator="equal">
      <formula>1</formula>
    </cfRule>
    <cfRule type="cellIs" dxfId="6" priority="26" operator="equal">
      <formula>"n/a"</formula>
    </cfRule>
    <cfRule type="cellIs" dxfId="5" priority="27" operator="equal">
      <formula>"n/a"</formula>
    </cfRule>
    <cfRule type="cellIs" dxfId="4" priority="28" operator="equal">
      <formula>"n/a"</formula>
    </cfRule>
  </conditionalFormatting>
  <conditionalFormatting sqref="H3:J65 A2:J2">
    <cfRule type="cellIs" dxfId="3" priority="31" operator="equal">
      <formula>0</formula>
    </cfRule>
    <cfRule type="cellIs" dxfId="2" priority="32" operator="equal">
      <formula>1</formula>
    </cfRule>
  </conditionalFormatting>
  <conditionalFormatting sqref="H3:J65">
    <cfRule type="expression" dxfId="1" priority="29">
      <formula>" =MOD(ROW(),2)=1"</formula>
    </cfRule>
    <cfRule type="expression" dxfId="0" priority="30">
      <formula>" =MOD(ROW(),2)=1"</formula>
    </cfRule>
  </conditionalFormatting>
  <dataValidations count="1">
    <dataValidation type="list" allowBlank="1" showErrorMessage="1" sqref="K3:K65" xr:uid="{00000000-0002-0000-0200-000005000000}">
      <formula1>$K$107:$K$108</formula1>
    </dataValidation>
  </dataValidation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xr:uid="{00000000-0002-0000-0200-000000000000}">
          <x14:formula1>
            <xm:f>'Please do not alter'!$A$13:$A$23</xm:f>
          </x14:formula1>
          <xm:sqref>C3</xm:sqref>
        </x14:dataValidation>
        <x14:dataValidation type="list" allowBlank="1" showInputMessage="1" showErrorMessage="1" prompt="Please include valid data" xr:uid="{00000000-0002-0000-0200-000001000000}">
          <x14:formula1>
            <xm:f>'Please do not alter'!$A$2:$A$10</xm:f>
          </x14:formula1>
          <xm:sqref>A3</xm:sqref>
        </x14:dataValidation>
        <x14:dataValidation type="list" allowBlank="1" showErrorMessage="1" xr:uid="{00000000-0002-0000-0200-000002000000}">
          <x14:formula1>
            <xm:f>'Please do not alter'!$A$2:$A$11</xm:f>
          </x14:formula1>
          <xm:sqref>A4:A71</xm:sqref>
        </x14:dataValidation>
        <x14:dataValidation type="list" allowBlank="1" showErrorMessage="1" xr:uid="{00000000-0002-0000-0200-000004000000}">
          <x14:formula1>
            <xm:f>'Please do not alter'!$A$13:$A$24</xm:f>
          </x14:formula1>
          <xm:sqref>C4:C71</xm:sqref>
        </x14:dataValidation>
        <x14:dataValidation type="list" allowBlank="1" showErrorMessage="1" xr:uid="{00000000-0002-0000-0200-000006000000}">
          <x14:formula1>
            <xm:f>'Please do not alter'!$A$29:$A$37</xm:f>
          </x14:formula1>
          <xm:sqref>E3:E65</xm:sqref>
        </x14:dataValidation>
        <x14:dataValidation type="list" allowBlank="1" showErrorMessage="1" xr:uid="{00000000-0002-0000-0200-000003000000}">
          <x14:formula1>
            <xm:f>'Please do not alter'!A94:A102</xm:f>
          </x14:formula1>
          <xm:sqref>E66:E71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"/>
  <sheetViews>
    <sheetView workbookViewId="0"/>
  </sheetViews>
  <sheetFormatPr defaultColWidth="14.453125" defaultRowHeight="15" customHeight="1" x14ac:dyDescent="0.35"/>
  <sheetData/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1:A1000"/>
  <sheetViews>
    <sheetView workbookViewId="0"/>
  </sheetViews>
  <sheetFormatPr defaultColWidth="14.453125" defaultRowHeight="15" customHeight="1" x14ac:dyDescent="0.35"/>
  <cols>
    <col min="1" max="6" width="8.7265625" customWidth="1"/>
  </cols>
  <sheetData>
    <row r="21" ht="15.75" customHeight="1" x14ac:dyDescent="0.35"/>
    <row r="22" ht="15.75" customHeight="1" x14ac:dyDescent="0.35"/>
    <row r="23" ht="15.75" customHeight="1" x14ac:dyDescent="0.35"/>
    <row r="24" ht="15.75" customHeight="1" x14ac:dyDescent="0.35"/>
    <row r="25" ht="15.75" customHeight="1" x14ac:dyDescent="0.35"/>
    <row r="26" ht="15.75" customHeight="1" x14ac:dyDescent="0.35"/>
    <row r="27" ht="15.75" customHeight="1" x14ac:dyDescent="0.35"/>
    <row r="28" ht="15.75" customHeight="1" x14ac:dyDescent="0.35"/>
    <row r="29" ht="15.75" customHeight="1" x14ac:dyDescent="0.35"/>
    <row r="30" ht="15.75" customHeight="1" x14ac:dyDescent="0.35"/>
    <row r="31" ht="15.75" customHeight="1" x14ac:dyDescent="0.35"/>
    <row r="32" ht="15.75" customHeight="1" x14ac:dyDescent="0.35"/>
    <row r="33" ht="15.75" customHeight="1" x14ac:dyDescent="0.35"/>
    <row r="34" ht="15.75" customHeight="1" x14ac:dyDescent="0.35"/>
    <row r="35" ht="15.75" customHeight="1" x14ac:dyDescent="0.35"/>
    <row r="36" ht="15.75" customHeight="1" x14ac:dyDescent="0.35"/>
    <row r="37" ht="15.75" customHeight="1" x14ac:dyDescent="0.35"/>
    <row r="38" ht="15.75" customHeight="1" x14ac:dyDescent="0.35"/>
    <row r="39" ht="15.75" customHeight="1" x14ac:dyDescent="0.35"/>
    <row r="40" ht="15.75" customHeight="1" x14ac:dyDescent="0.35"/>
    <row r="41" ht="15.75" customHeight="1" x14ac:dyDescent="0.35"/>
    <row r="42" ht="15.75" customHeight="1" x14ac:dyDescent="0.35"/>
    <row r="43" ht="15.75" customHeight="1" x14ac:dyDescent="0.35"/>
    <row r="44" ht="15.75" customHeight="1" x14ac:dyDescent="0.35"/>
    <row r="45" ht="15.75" customHeight="1" x14ac:dyDescent="0.35"/>
    <row r="46" ht="15.75" customHeight="1" x14ac:dyDescent="0.35"/>
    <row r="47" ht="15.75" customHeight="1" x14ac:dyDescent="0.35"/>
    <row r="48" ht="15.75" customHeight="1" x14ac:dyDescent="0.35"/>
    <row r="49" ht="15.75" customHeight="1" x14ac:dyDescent="0.35"/>
    <row r="50" ht="15.75" customHeight="1" x14ac:dyDescent="0.35"/>
    <row r="51" ht="15.75" customHeight="1" x14ac:dyDescent="0.35"/>
    <row r="52" ht="15.75" customHeight="1" x14ac:dyDescent="0.35"/>
    <row r="53" ht="15.75" customHeight="1" x14ac:dyDescent="0.35"/>
    <row r="54" ht="15.75" customHeight="1" x14ac:dyDescent="0.35"/>
    <row r="55" ht="15.75" customHeight="1" x14ac:dyDescent="0.35"/>
    <row r="56" ht="15.75" customHeight="1" x14ac:dyDescent="0.35"/>
    <row r="57" ht="15.75" customHeight="1" x14ac:dyDescent="0.35"/>
    <row r="58" ht="15.75" customHeight="1" x14ac:dyDescent="0.35"/>
    <row r="59" ht="15.75" customHeight="1" x14ac:dyDescent="0.35"/>
    <row r="60" ht="15.75" customHeight="1" x14ac:dyDescent="0.35"/>
    <row r="61" ht="15.75" customHeight="1" x14ac:dyDescent="0.35"/>
    <row r="62" ht="15.75" customHeight="1" x14ac:dyDescent="0.35"/>
    <row r="63" ht="15.75" customHeight="1" x14ac:dyDescent="0.35"/>
    <row r="64" ht="15.75" customHeight="1" x14ac:dyDescent="0.35"/>
    <row r="65" ht="15.75" customHeight="1" x14ac:dyDescent="0.35"/>
    <row r="66" ht="15.75" customHeight="1" x14ac:dyDescent="0.35"/>
    <row r="67" ht="15.75" customHeight="1" x14ac:dyDescent="0.35"/>
    <row r="68" ht="15.75" customHeight="1" x14ac:dyDescent="0.35"/>
    <row r="69" ht="15.75" customHeight="1" x14ac:dyDescent="0.35"/>
    <row r="70" ht="15.75" customHeight="1" x14ac:dyDescent="0.35"/>
    <row r="71" ht="15.75" customHeight="1" x14ac:dyDescent="0.35"/>
    <row r="72" ht="15.75" customHeight="1" x14ac:dyDescent="0.35"/>
    <row r="73" ht="15.75" customHeight="1" x14ac:dyDescent="0.35"/>
    <row r="74" ht="15.75" customHeight="1" x14ac:dyDescent="0.35"/>
    <row r="75" ht="15.75" customHeight="1" x14ac:dyDescent="0.35"/>
    <row r="76" ht="15.75" customHeight="1" x14ac:dyDescent="0.35"/>
    <row r="77" ht="15.75" customHeight="1" x14ac:dyDescent="0.35"/>
    <row r="78" ht="15.75" customHeight="1" x14ac:dyDescent="0.35"/>
    <row r="79" ht="15.75" customHeight="1" x14ac:dyDescent="0.35"/>
    <row r="80" ht="15.75" customHeight="1" x14ac:dyDescent="0.35"/>
    <row r="81" ht="15.75" customHeight="1" x14ac:dyDescent="0.35"/>
    <row r="82" ht="15.75" customHeight="1" x14ac:dyDescent="0.35"/>
    <row r="83" ht="15.75" customHeight="1" x14ac:dyDescent="0.35"/>
    <row r="84" ht="15.75" customHeight="1" x14ac:dyDescent="0.35"/>
    <row r="85" ht="15.75" customHeight="1" x14ac:dyDescent="0.35"/>
    <row r="86" ht="15.75" customHeight="1" x14ac:dyDescent="0.35"/>
    <row r="87" ht="15.75" customHeight="1" x14ac:dyDescent="0.35"/>
    <row r="88" ht="15.75" customHeight="1" x14ac:dyDescent="0.35"/>
    <row r="89" ht="15.75" customHeight="1" x14ac:dyDescent="0.35"/>
    <row r="90" ht="15.75" customHeight="1" x14ac:dyDescent="0.35"/>
    <row r="91" ht="15.75" customHeight="1" x14ac:dyDescent="0.35"/>
    <row r="92" ht="15.75" customHeight="1" x14ac:dyDescent="0.35"/>
    <row r="93" ht="15.75" customHeight="1" x14ac:dyDescent="0.35"/>
    <row r="94" ht="15.75" customHeight="1" x14ac:dyDescent="0.35"/>
    <row r="95" ht="15.75" customHeight="1" x14ac:dyDescent="0.35"/>
    <row r="96" ht="15.75" customHeight="1" x14ac:dyDescent="0.35"/>
    <row r="97" ht="15.75" customHeight="1" x14ac:dyDescent="0.35"/>
    <row r="98" ht="15.75" customHeight="1" x14ac:dyDescent="0.35"/>
    <row r="99" ht="15.75" customHeight="1" x14ac:dyDescent="0.35"/>
    <row r="100" ht="15.75" customHeight="1" x14ac:dyDescent="0.35"/>
    <row r="101" ht="15.75" customHeight="1" x14ac:dyDescent="0.35"/>
    <row r="102" ht="15.75" customHeight="1" x14ac:dyDescent="0.35"/>
    <row r="103" ht="15.75" customHeight="1" x14ac:dyDescent="0.35"/>
    <row r="104" ht="15.75" customHeight="1" x14ac:dyDescent="0.35"/>
    <row r="105" ht="15.75" customHeight="1" x14ac:dyDescent="0.35"/>
    <row r="106" ht="15.75" customHeight="1" x14ac:dyDescent="0.35"/>
    <row r="107" ht="15.75" customHeight="1" x14ac:dyDescent="0.35"/>
    <row r="108" ht="15.75" customHeight="1" x14ac:dyDescent="0.35"/>
    <row r="109" ht="15.75" customHeight="1" x14ac:dyDescent="0.35"/>
    <row r="110" ht="15.75" customHeight="1" x14ac:dyDescent="0.35"/>
    <row r="111" ht="15.75" customHeight="1" x14ac:dyDescent="0.35"/>
    <row r="112" ht="15.75" customHeight="1" x14ac:dyDescent="0.35"/>
    <row r="113" ht="15.75" customHeight="1" x14ac:dyDescent="0.35"/>
    <row r="114" ht="15.75" customHeight="1" x14ac:dyDescent="0.35"/>
    <row r="115" ht="15.75" customHeight="1" x14ac:dyDescent="0.35"/>
    <row r="116" ht="15.75" customHeight="1" x14ac:dyDescent="0.35"/>
    <row r="117" ht="15.75" customHeight="1" x14ac:dyDescent="0.35"/>
    <row r="118" ht="15.75" customHeight="1" x14ac:dyDescent="0.35"/>
    <row r="119" ht="15.75" customHeight="1" x14ac:dyDescent="0.35"/>
    <row r="120" ht="15.75" customHeight="1" x14ac:dyDescent="0.35"/>
    <row r="121" ht="15.75" customHeight="1" x14ac:dyDescent="0.35"/>
    <row r="122" ht="15.75" customHeight="1" x14ac:dyDescent="0.35"/>
    <row r="123" ht="15.75" customHeight="1" x14ac:dyDescent="0.35"/>
    <row r="124" ht="15.75" customHeight="1" x14ac:dyDescent="0.35"/>
    <row r="125" ht="15.75" customHeight="1" x14ac:dyDescent="0.35"/>
    <row r="126" ht="15.75" customHeight="1" x14ac:dyDescent="0.35"/>
    <row r="127" ht="15.75" customHeight="1" x14ac:dyDescent="0.35"/>
    <row r="128" ht="15.75" customHeight="1" x14ac:dyDescent="0.35"/>
    <row r="129" ht="15.75" customHeight="1" x14ac:dyDescent="0.35"/>
    <row r="130" ht="15.75" customHeight="1" x14ac:dyDescent="0.35"/>
    <row r="131" ht="15.75" customHeight="1" x14ac:dyDescent="0.35"/>
    <row r="132" ht="15.75" customHeight="1" x14ac:dyDescent="0.35"/>
    <row r="133" ht="15.75" customHeight="1" x14ac:dyDescent="0.35"/>
    <row r="134" ht="15.75" customHeight="1" x14ac:dyDescent="0.35"/>
    <row r="135" ht="15.75" customHeight="1" x14ac:dyDescent="0.35"/>
    <row r="136" ht="15.75" customHeight="1" x14ac:dyDescent="0.35"/>
    <row r="137" ht="15.75" customHeight="1" x14ac:dyDescent="0.35"/>
    <row r="138" ht="15.75" customHeight="1" x14ac:dyDescent="0.35"/>
    <row r="139" ht="15.75" customHeight="1" x14ac:dyDescent="0.35"/>
    <row r="140" ht="15.75" customHeight="1" x14ac:dyDescent="0.35"/>
    <row r="141" ht="15.75" customHeight="1" x14ac:dyDescent="0.35"/>
    <row r="142" ht="15.75" customHeight="1" x14ac:dyDescent="0.35"/>
    <row r="143" ht="15.75" customHeight="1" x14ac:dyDescent="0.35"/>
    <row r="144" ht="15.75" customHeight="1" x14ac:dyDescent="0.35"/>
    <row r="145" ht="15.75" customHeight="1" x14ac:dyDescent="0.35"/>
    <row r="146" ht="15.75" customHeight="1" x14ac:dyDescent="0.35"/>
    <row r="147" ht="15.75" customHeight="1" x14ac:dyDescent="0.35"/>
    <row r="148" ht="15.75" customHeight="1" x14ac:dyDescent="0.35"/>
    <row r="149" ht="15.75" customHeight="1" x14ac:dyDescent="0.35"/>
    <row r="150" ht="15.75" customHeight="1" x14ac:dyDescent="0.35"/>
    <row r="151" ht="15.75" customHeight="1" x14ac:dyDescent="0.35"/>
    <row r="152" ht="15.75" customHeight="1" x14ac:dyDescent="0.35"/>
    <row r="153" ht="15.75" customHeight="1" x14ac:dyDescent="0.35"/>
    <row r="154" ht="15.75" customHeight="1" x14ac:dyDescent="0.35"/>
    <row r="155" ht="15.75" customHeight="1" x14ac:dyDescent="0.35"/>
    <row r="156" ht="15.75" customHeight="1" x14ac:dyDescent="0.35"/>
    <row r="157" ht="15.75" customHeight="1" x14ac:dyDescent="0.35"/>
    <row r="158" ht="15.75" customHeight="1" x14ac:dyDescent="0.35"/>
    <row r="159" ht="15.75" customHeight="1" x14ac:dyDescent="0.35"/>
    <row r="160" ht="15.75" customHeight="1" x14ac:dyDescent="0.35"/>
    <row r="161" ht="15.75" customHeight="1" x14ac:dyDescent="0.35"/>
    <row r="162" ht="15.75" customHeight="1" x14ac:dyDescent="0.35"/>
    <row r="163" ht="15.75" customHeight="1" x14ac:dyDescent="0.35"/>
    <row r="164" ht="15.75" customHeight="1" x14ac:dyDescent="0.35"/>
    <row r="165" ht="15.75" customHeight="1" x14ac:dyDescent="0.35"/>
    <row r="166" ht="15.75" customHeight="1" x14ac:dyDescent="0.35"/>
    <row r="167" ht="15.75" customHeight="1" x14ac:dyDescent="0.35"/>
    <row r="168" ht="15.75" customHeight="1" x14ac:dyDescent="0.35"/>
    <row r="169" ht="15.75" customHeight="1" x14ac:dyDescent="0.35"/>
    <row r="170" ht="15.75" customHeight="1" x14ac:dyDescent="0.35"/>
    <row r="171" ht="15.75" customHeight="1" x14ac:dyDescent="0.35"/>
    <row r="172" ht="15.75" customHeight="1" x14ac:dyDescent="0.35"/>
    <row r="173" ht="15.75" customHeight="1" x14ac:dyDescent="0.35"/>
    <row r="174" ht="15.75" customHeight="1" x14ac:dyDescent="0.35"/>
    <row r="175" ht="15.75" customHeight="1" x14ac:dyDescent="0.35"/>
    <row r="176" ht="15.75" customHeight="1" x14ac:dyDescent="0.35"/>
    <row r="177" ht="15.75" customHeight="1" x14ac:dyDescent="0.35"/>
    <row r="178" ht="15.75" customHeight="1" x14ac:dyDescent="0.35"/>
    <row r="179" ht="15.75" customHeight="1" x14ac:dyDescent="0.35"/>
    <row r="180" ht="15.75" customHeight="1" x14ac:dyDescent="0.35"/>
    <row r="181" ht="15.75" customHeight="1" x14ac:dyDescent="0.35"/>
    <row r="182" ht="15.75" customHeight="1" x14ac:dyDescent="0.35"/>
    <row r="183" ht="15.75" customHeight="1" x14ac:dyDescent="0.35"/>
    <row r="184" ht="15.75" customHeight="1" x14ac:dyDescent="0.35"/>
    <row r="185" ht="15.75" customHeight="1" x14ac:dyDescent="0.35"/>
    <row r="186" ht="15.75" customHeight="1" x14ac:dyDescent="0.35"/>
    <row r="187" ht="15.75" customHeight="1" x14ac:dyDescent="0.35"/>
    <row r="188" ht="15.75" customHeight="1" x14ac:dyDescent="0.35"/>
    <row r="189" ht="15.75" customHeight="1" x14ac:dyDescent="0.35"/>
    <row r="190" ht="15.75" customHeight="1" x14ac:dyDescent="0.35"/>
    <row r="191" ht="15.75" customHeight="1" x14ac:dyDescent="0.35"/>
    <row r="192" ht="15.75" customHeight="1" x14ac:dyDescent="0.35"/>
    <row r="193" ht="15.75" customHeight="1" x14ac:dyDescent="0.35"/>
    <row r="194" ht="15.75" customHeight="1" x14ac:dyDescent="0.35"/>
    <row r="195" ht="15.75" customHeight="1" x14ac:dyDescent="0.35"/>
    <row r="196" ht="15.75" customHeight="1" x14ac:dyDescent="0.35"/>
    <row r="197" ht="15.75" customHeight="1" x14ac:dyDescent="0.35"/>
    <row r="198" ht="15.75" customHeight="1" x14ac:dyDescent="0.35"/>
    <row r="199" ht="15.75" customHeight="1" x14ac:dyDescent="0.35"/>
    <row r="200" ht="15.75" customHeight="1" x14ac:dyDescent="0.35"/>
    <row r="201" ht="15.75" customHeight="1" x14ac:dyDescent="0.35"/>
    <row r="202" ht="15.75" customHeight="1" x14ac:dyDescent="0.35"/>
    <row r="203" ht="15.75" customHeight="1" x14ac:dyDescent="0.35"/>
    <row r="204" ht="15.75" customHeight="1" x14ac:dyDescent="0.35"/>
    <row r="205" ht="15.75" customHeight="1" x14ac:dyDescent="0.35"/>
    <row r="206" ht="15.75" customHeight="1" x14ac:dyDescent="0.35"/>
    <row r="207" ht="15.75" customHeight="1" x14ac:dyDescent="0.35"/>
    <row r="208" ht="15.75" customHeight="1" x14ac:dyDescent="0.35"/>
    <row r="209" ht="15.75" customHeight="1" x14ac:dyDescent="0.35"/>
    <row r="210" ht="15.75" customHeight="1" x14ac:dyDescent="0.35"/>
    <row r="211" ht="15.75" customHeight="1" x14ac:dyDescent="0.35"/>
    <row r="212" ht="15.75" customHeight="1" x14ac:dyDescent="0.35"/>
    <row r="213" ht="15.75" customHeight="1" x14ac:dyDescent="0.35"/>
    <row r="214" ht="15.75" customHeight="1" x14ac:dyDescent="0.35"/>
    <row r="215" ht="15.75" customHeight="1" x14ac:dyDescent="0.35"/>
    <row r="216" ht="15.75" customHeight="1" x14ac:dyDescent="0.35"/>
    <row r="217" ht="15.75" customHeight="1" x14ac:dyDescent="0.35"/>
    <row r="218" ht="15.75" customHeight="1" x14ac:dyDescent="0.35"/>
    <row r="219" ht="15.75" customHeight="1" x14ac:dyDescent="0.35"/>
    <row r="220" ht="15.75" customHeight="1" x14ac:dyDescent="0.35"/>
    <row r="221" ht="15.75" customHeight="1" x14ac:dyDescent="0.35"/>
    <row r="222" ht="15.75" customHeight="1" x14ac:dyDescent="0.35"/>
    <row r="223" ht="15.75" customHeight="1" x14ac:dyDescent="0.35"/>
    <row r="224" ht="15.75" customHeight="1" x14ac:dyDescent="0.35"/>
    <row r="225" ht="15.75" customHeight="1" x14ac:dyDescent="0.35"/>
    <row r="226" ht="15.75" customHeight="1" x14ac:dyDescent="0.35"/>
    <row r="227" ht="15.75" customHeight="1" x14ac:dyDescent="0.35"/>
    <row r="228" ht="15.75" customHeight="1" x14ac:dyDescent="0.35"/>
    <row r="229" ht="15.75" customHeight="1" x14ac:dyDescent="0.35"/>
    <row r="230" ht="15.75" customHeight="1" x14ac:dyDescent="0.35"/>
    <row r="231" ht="15.75" customHeight="1" x14ac:dyDescent="0.35"/>
    <row r="232" ht="15.75" customHeight="1" x14ac:dyDescent="0.35"/>
    <row r="233" ht="15.75" customHeight="1" x14ac:dyDescent="0.35"/>
    <row r="234" ht="15.75" customHeight="1" x14ac:dyDescent="0.35"/>
    <row r="235" ht="15.75" customHeight="1" x14ac:dyDescent="0.35"/>
    <row r="236" ht="15.75" customHeight="1" x14ac:dyDescent="0.35"/>
    <row r="237" ht="15.75" customHeight="1" x14ac:dyDescent="0.35"/>
    <row r="238" ht="15.75" customHeight="1" x14ac:dyDescent="0.35"/>
    <row r="239" ht="15.75" customHeight="1" x14ac:dyDescent="0.35"/>
    <row r="240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"/>
  <sheetViews>
    <sheetView workbookViewId="0"/>
  </sheetViews>
  <sheetFormatPr defaultColWidth="14.453125" defaultRowHeight="15" customHeight="1" x14ac:dyDescent="0.35"/>
  <sheetData/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21:A1000"/>
  <sheetViews>
    <sheetView workbookViewId="0"/>
  </sheetViews>
  <sheetFormatPr defaultColWidth="14.453125" defaultRowHeight="15" customHeight="1" x14ac:dyDescent="0.35"/>
  <sheetData>
    <row r="21" ht="15.75" customHeight="1" x14ac:dyDescent="0.35"/>
    <row r="22" ht="15.75" customHeight="1" x14ac:dyDescent="0.35"/>
    <row r="23" ht="15.75" customHeight="1" x14ac:dyDescent="0.35"/>
    <row r="24" ht="15.75" customHeight="1" x14ac:dyDescent="0.35"/>
    <row r="25" ht="15.75" customHeight="1" x14ac:dyDescent="0.35"/>
    <row r="26" ht="15.75" customHeight="1" x14ac:dyDescent="0.35"/>
    <row r="27" ht="15.75" customHeight="1" x14ac:dyDescent="0.35"/>
    <row r="28" ht="15.75" customHeight="1" x14ac:dyDescent="0.35"/>
    <row r="29" ht="15.75" customHeight="1" x14ac:dyDescent="0.35"/>
    <row r="30" ht="15.75" customHeight="1" x14ac:dyDescent="0.35"/>
    <row r="31" ht="15.75" customHeight="1" x14ac:dyDescent="0.35"/>
    <row r="32" ht="15.75" customHeight="1" x14ac:dyDescent="0.35"/>
    <row r="33" ht="15.75" customHeight="1" x14ac:dyDescent="0.35"/>
    <row r="34" ht="15.75" customHeight="1" x14ac:dyDescent="0.35"/>
    <row r="35" ht="15.75" customHeight="1" x14ac:dyDescent="0.35"/>
    <row r="36" ht="15.75" customHeight="1" x14ac:dyDescent="0.35"/>
    <row r="37" ht="15.75" customHeight="1" x14ac:dyDescent="0.35"/>
    <row r="38" ht="15.75" customHeight="1" x14ac:dyDescent="0.35"/>
    <row r="39" ht="15.75" customHeight="1" x14ac:dyDescent="0.35"/>
    <row r="40" ht="15.75" customHeight="1" x14ac:dyDescent="0.35"/>
    <row r="41" ht="15.75" customHeight="1" x14ac:dyDescent="0.35"/>
    <row r="42" ht="15.75" customHeight="1" x14ac:dyDescent="0.35"/>
    <row r="43" ht="15.75" customHeight="1" x14ac:dyDescent="0.35"/>
    <row r="44" ht="15.75" customHeight="1" x14ac:dyDescent="0.35"/>
    <row r="45" ht="15.75" customHeight="1" x14ac:dyDescent="0.35"/>
    <row r="46" ht="15.75" customHeight="1" x14ac:dyDescent="0.35"/>
    <row r="47" ht="15.75" customHeight="1" x14ac:dyDescent="0.35"/>
    <row r="48" ht="15.75" customHeight="1" x14ac:dyDescent="0.35"/>
    <row r="49" ht="15.75" customHeight="1" x14ac:dyDescent="0.35"/>
    <row r="50" ht="15.75" customHeight="1" x14ac:dyDescent="0.35"/>
    <row r="51" ht="15.75" customHeight="1" x14ac:dyDescent="0.35"/>
    <row r="52" ht="15.75" customHeight="1" x14ac:dyDescent="0.35"/>
    <row r="53" ht="15.75" customHeight="1" x14ac:dyDescent="0.35"/>
    <row r="54" ht="15.75" customHeight="1" x14ac:dyDescent="0.35"/>
    <row r="55" ht="15.75" customHeight="1" x14ac:dyDescent="0.35"/>
    <row r="56" ht="15.75" customHeight="1" x14ac:dyDescent="0.35"/>
    <row r="57" ht="15.75" customHeight="1" x14ac:dyDescent="0.35"/>
    <row r="58" ht="15.75" customHeight="1" x14ac:dyDescent="0.35"/>
    <row r="59" ht="15.75" customHeight="1" x14ac:dyDescent="0.35"/>
    <row r="60" ht="15.75" customHeight="1" x14ac:dyDescent="0.35"/>
    <row r="61" ht="15.75" customHeight="1" x14ac:dyDescent="0.35"/>
    <row r="62" ht="15.75" customHeight="1" x14ac:dyDescent="0.35"/>
    <row r="63" ht="15.75" customHeight="1" x14ac:dyDescent="0.35"/>
    <row r="64" ht="15.75" customHeight="1" x14ac:dyDescent="0.35"/>
    <row r="65" ht="15.75" customHeight="1" x14ac:dyDescent="0.35"/>
    <row r="66" ht="15.75" customHeight="1" x14ac:dyDescent="0.35"/>
    <row r="67" ht="15.75" customHeight="1" x14ac:dyDescent="0.35"/>
    <row r="68" ht="15.75" customHeight="1" x14ac:dyDescent="0.35"/>
    <row r="69" ht="15.75" customHeight="1" x14ac:dyDescent="0.35"/>
    <row r="70" ht="15.75" customHeight="1" x14ac:dyDescent="0.35"/>
    <row r="71" ht="15.75" customHeight="1" x14ac:dyDescent="0.35"/>
    <row r="72" ht="15.75" customHeight="1" x14ac:dyDescent="0.35"/>
    <row r="73" ht="15.75" customHeight="1" x14ac:dyDescent="0.35"/>
    <row r="74" ht="15.75" customHeight="1" x14ac:dyDescent="0.35"/>
    <row r="75" ht="15.75" customHeight="1" x14ac:dyDescent="0.35"/>
    <row r="76" ht="15.75" customHeight="1" x14ac:dyDescent="0.35"/>
    <row r="77" ht="15.75" customHeight="1" x14ac:dyDescent="0.35"/>
    <row r="78" ht="15.75" customHeight="1" x14ac:dyDescent="0.35"/>
    <row r="79" ht="15.75" customHeight="1" x14ac:dyDescent="0.35"/>
    <row r="80" ht="15.75" customHeight="1" x14ac:dyDescent="0.35"/>
    <row r="81" ht="15.75" customHeight="1" x14ac:dyDescent="0.35"/>
    <row r="82" ht="15.75" customHeight="1" x14ac:dyDescent="0.35"/>
    <row r="83" ht="15.75" customHeight="1" x14ac:dyDescent="0.35"/>
    <row r="84" ht="15.75" customHeight="1" x14ac:dyDescent="0.35"/>
    <row r="85" ht="15.75" customHeight="1" x14ac:dyDescent="0.35"/>
    <row r="86" ht="15.75" customHeight="1" x14ac:dyDescent="0.35"/>
    <row r="87" ht="15.75" customHeight="1" x14ac:dyDescent="0.35"/>
    <row r="88" ht="15.75" customHeight="1" x14ac:dyDescent="0.35"/>
    <row r="89" ht="15.75" customHeight="1" x14ac:dyDescent="0.35"/>
    <row r="90" ht="15.75" customHeight="1" x14ac:dyDescent="0.35"/>
    <row r="91" ht="15.75" customHeight="1" x14ac:dyDescent="0.35"/>
    <row r="92" ht="15.75" customHeight="1" x14ac:dyDescent="0.35"/>
    <row r="93" ht="15.75" customHeight="1" x14ac:dyDescent="0.35"/>
    <row r="94" ht="15.75" customHeight="1" x14ac:dyDescent="0.35"/>
    <row r="95" ht="15.75" customHeight="1" x14ac:dyDescent="0.35"/>
    <row r="96" ht="15.75" customHeight="1" x14ac:dyDescent="0.35"/>
    <row r="97" ht="15.75" customHeight="1" x14ac:dyDescent="0.35"/>
    <row r="98" ht="15.75" customHeight="1" x14ac:dyDescent="0.35"/>
    <row r="99" ht="15.75" customHeight="1" x14ac:dyDescent="0.35"/>
    <row r="100" ht="15.75" customHeight="1" x14ac:dyDescent="0.35"/>
    <row r="101" ht="15.75" customHeight="1" x14ac:dyDescent="0.35"/>
    <row r="102" ht="15.75" customHeight="1" x14ac:dyDescent="0.35"/>
    <row r="103" ht="15.75" customHeight="1" x14ac:dyDescent="0.35"/>
    <row r="104" ht="15.75" customHeight="1" x14ac:dyDescent="0.35"/>
    <row r="105" ht="15.75" customHeight="1" x14ac:dyDescent="0.35"/>
    <row r="106" ht="15.75" customHeight="1" x14ac:dyDescent="0.35"/>
    <row r="107" ht="15.75" customHeight="1" x14ac:dyDescent="0.35"/>
    <row r="108" ht="15.75" customHeight="1" x14ac:dyDescent="0.35"/>
    <row r="109" ht="15.75" customHeight="1" x14ac:dyDescent="0.35"/>
    <row r="110" ht="15.75" customHeight="1" x14ac:dyDescent="0.35"/>
    <row r="111" ht="15.75" customHeight="1" x14ac:dyDescent="0.35"/>
    <row r="112" ht="15.75" customHeight="1" x14ac:dyDescent="0.35"/>
    <row r="113" ht="15.75" customHeight="1" x14ac:dyDescent="0.35"/>
    <row r="114" ht="15.75" customHeight="1" x14ac:dyDescent="0.35"/>
    <row r="115" ht="15.75" customHeight="1" x14ac:dyDescent="0.35"/>
    <row r="116" ht="15.75" customHeight="1" x14ac:dyDescent="0.35"/>
    <row r="117" ht="15.75" customHeight="1" x14ac:dyDescent="0.35"/>
    <row r="118" ht="15.75" customHeight="1" x14ac:dyDescent="0.35"/>
    <row r="119" ht="15.75" customHeight="1" x14ac:dyDescent="0.35"/>
    <row r="120" ht="15.75" customHeight="1" x14ac:dyDescent="0.35"/>
    <row r="121" ht="15.75" customHeight="1" x14ac:dyDescent="0.35"/>
    <row r="122" ht="15.75" customHeight="1" x14ac:dyDescent="0.35"/>
    <row r="123" ht="15.75" customHeight="1" x14ac:dyDescent="0.35"/>
    <row r="124" ht="15.75" customHeight="1" x14ac:dyDescent="0.35"/>
    <row r="125" ht="15.75" customHeight="1" x14ac:dyDescent="0.35"/>
    <row r="126" ht="15.75" customHeight="1" x14ac:dyDescent="0.35"/>
    <row r="127" ht="15.75" customHeight="1" x14ac:dyDescent="0.35"/>
    <row r="128" ht="15.75" customHeight="1" x14ac:dyDescent="0.35"/>
    <row r="129" ht="15.75" customHeight="1" x14ac:dyDescent="0.35"/>
    <row r="130" ht="15.75" customHeight="1" x14ac:dyDescent="0.35"/>
    <row r="131" ht="15.75" customHeight="1" x14ac:dyDescent="0.35"/>
    <row r="132" ht="15.75" customHeight="1" x14ac:dyDescent="0.35"/>
    <row r="133" ht="15.75" customHeight="1" x14ac:dyDescent="0.35"/>
    <row r="134" ht="15.75" customHeight="1" x14ac:dyDescent="0.35"/>
    <row r="135" ht="15.75" customHeight="1" x14ac:dyDescent="0.35"/>
    <row r="136" ht="15.75" customHeight="1" x14ac:dyDescent="0.35"/>
    <row r="137" ht="15.75" customHeight="1" x14ac:dyDescent="0.35"/>
    <row r="138" ht="15.75" customHeight="1" x14ac:dyDescent="0.35"/>
    <row r="139" ht="15.75" customHeight="1" x14ac:dyDescent="0.35"/>
    <row r="140" ht="15.75" customHeight="1" x14ac:dyDescent="0.35"/>
    <row r="141" ht="15.75" customHeight="1" x14ac:dyDescent="0.35"/>
    <row r="142" ht="15.75" customHeight="1" x14ac:dyDescent="0.35"/>
    <row r="143" ht="15.75" customHeight="1" x14ac:dyDescent="0.35"/>
    <row r="144" ht="15.75" customHeight="1" x14ac:dyDescent="0.35"/>
    <row r="145" ht="15.75" customHeight="1" x14ac:dyDescent="0.35"/>
    <row r="146" ht="15.75" customHeight="1" x14ac:dyDescent="0.35"/>
    <row r="147" ht="15.75" customHeight="1" x14ac:dyDescent="0.35"/>
    <row r="148" ht="15.75" customHeight="1" x14ac:dyDescent="0.35"/>
    <row r="149" ht="15.75" customHeight="1" x14ac:dyDescent="0.35"/>
    <row r="150" ht="15.75" customHeight="1" x14ac:dyDescent="0.35"/>
    <row r="151" ht="15.75" customHeight="1" x14ac:dyDescent="0.35"/>
    <row r="152" ht="15.75" customHeight="1" x14ac:dyDescent="0.35"/>
    <row r="153" ht="15.75" customHeight="1" x14ac:dyDescent="0.35"/>
    <row r="154" ht="15.75" customHeight="1" x14ac:dyDescent="0.35"/>
    <row r="155" ht="15.75" customHeight="1" x14ac:dyDescent="0.35"/>
    <row r="156" ht="15.75" customHeight="1" x14ac:dyDescent="0.35"/>
    <row r="157" ht="15.75" customHeight="1" x14ac:dyDescent="0.35"/>
    <row r="158" ht="15.75" customHeight="1" x14ac:dyDescent="0.35"/>
    <row r="159" ht="15.75" customHeight="1" x14ac:dyDescent="0.35"/>
    <row r="160" ht="15.75" customHeight="1" x14ac:dyDescent="0.35"/>
    <row r="161" ht="15.75" customHeight="1" x14ac:dyDescent="0.35"/>
    <row r="162" ht="15.75" customHeight="1" x14ac:dyDescent="0.35"/>
    <row r="163" ht="15.75" customHeight="1" x14ac:dyDescent="0.35"/>
    <row r="164" ht="15.75" customHeight="1" x14ac:dyDescent="0.35"/>
    <row r="165" ht="15.75" customHeight="1" x14ac:dyDescent="0.35"/>
    <row r="166" ht="15.75" customHeight="1" x14ac:dyDescent="0.35"/>
    <row r="167" ht="15.75" customHeight="1" x14ac:dyDescent="0.35"/>
    <row r="168" ht="15.75" customHeight="1" x14ac:dyDescent="0.35"/>
    <row r="169" ht="15.75" customHeight="1" x14ac:dyDescent="0.35"/>
    <row r="170" ht="15.75" customHeight="1" x14ac:dyDescent="0.35"/>
    <row r="171" ht="15.75" customHeight="1" x14ac:dyDescent="0.35"/>
    <row r="172" ht="15.75" customHeight="1" x14ac:dyDescent="0.35"/>
    <row r="173" ht="15.75" customHeight="1" x14ac:dyDescent="0.35"/>
    <row r="174" ht="15.75" customHeight="1" x14ac:dyDescent="0.35"/>
    <row r="175" ht="15.75" customHeight="1" x14ac:dyDescent="0.35"/>
    <row r="176" ht="15.75" customHeight="1" x14ac:dyDescent="0.35"/>
    <row r="177" ht="15.75" customHeight="1" x14ac:dyDescent="0.35"/>
    <row r="178" ht="15.75" customHeight="1" x14ac:dyDescent="0.35"/>
    <row r="179" ht="15.75" customHeight="1" x14ac:dyDescent="0.35"/>
    <row r="180" ht="15.75" customHeight="1" x14ac:dyDescent="0.35"/>
    <row r="181" ht="15.75" customHeight="1" x14ac:dyDescent="0.35"/>
    <row r="182" ht="15.75" customHeight="1" x14ac:dyDescent="0.35"/>
    <row r="183" ht="15.75" customHeight="1" x14ac:dyDescent="0.35"/>
    <row r="184" ht="15.75" customHeight="1" x14ac:dyDescent="0.35"/>
    <row r="185" ht="15.75" customHeight="1" x14ac:dyDescent="0.35"/>
    <row r="186" ht="15.75" customHeight="1" x14ac:dyDescent="0.35"/>
    <row r="187" ht="15.75" customHeight="1" x14ac:dyDescent="0.35"/>
    <row r="188" ht="15.75" customHeight="1" x14ac:dyDescent="0.35"/>
    <row r="189" ht="15.75" customHeight="1" x14ac:dyDescent="0.35"/>
    <row r="190" ht="15.75" customHeight="1" x14ac:dyDescent="0.35"/>
    <row r="191" ht="15.75" customHeight="1" x14ac:dyDescent="0.35"/>
    <row r="192" ht="15.75" customHeight="1" x14ac:dyDescent="0.35"/>
    <row r="193" ht="15.75" customHeight="1" x14ac:dyDescent="0.35"/>
    <row r="194" ht="15.75" customHeight="1" x14ac:dyDescent="0.35"/>
    <row r="195" ht="15.75" customHeight="1" x14ac:dyDescent="0.35"/>
    <row r="196" ht="15.75" customHeight="1" x14ac:dyDescent="0.35"/>
    <row r="197" ht="15.75" customHeight="1" x14ac:dyDescent="0.35"/>
    <row r="198" ht="15.75" customHeight="1" x14ac:dyDescent="0.35"/>
    <row r="199" ht="15.75" customHeight="1" x14ac:dyDescent="0.35"/>
    <row r="200" ht="15.75" customHeight="1" x14ac:dyDescent="0.35"/>
    <row r="201" ht="15.75" customHeight="1" x14ac:dyDescent="0.35"/>
    <row r="202" ht="15.75" customHeight="1" x14ac:dyDescent="0.35"/>
    <row r="203" ht="15.75" customHeight="1" x14ac:dyDescent="0.35"/>
    <row r="204" ht="15.75" customHeight="1" x14ac:dyDescent="0.35"/>
    <row r="205" ht="15.75" customHeight="1" x14ac:dyDescent="0.35"/>
    <row r="206" ht="15.75" customHeight="1" x14ac:dyDescent="0.35"/>
    <row r="207" ht="15.75" customHeight="1" x14ac:dyDescent="0.35"/>
    <row r="208" ht="15.75" customHeight="1" x14ac:dyDescent="0.35"/>
    <row r="209" ht="15.75" customHeight="1" x14ac:dyDescent="0.35"/>
    <row r="210" ht="15.75" customHeight="1" x14ac:dyDescent="0.35"/>
    <row r="211" ht="15.75" customHeight="1" x14ac:dyDescent="0.35"/>
    <row r="212" ht="15.75" customHeight="1" x14ac:dyDescent="0.35"/>
    <row r="213" ht="15.75" customHeight="1" x14ac:dyDescent="0.35"/>
    <row r="214" ht="15.75" customHeight="1" x14ac:dyDescent="0.35"/>
    <row r="215" ht="15.75" customHeight="1" x14ac:dyDescent="0.35"/>
    <row r="216" ht="15.75" customHeight="1" x14ac:dyDescent="0.35"/>
    <row r="217" ht="15.75" customHeight="1" x14ac:dyDescent="0.35"/>
    <row r="218" ht="15.75" customHeight="1" x14ac:dyDescent="0.35"/>
    <row r="219" ht="15.75" customHeight="1" x14ac:dyDescent="0.35"/>
    <row r="220" ht="15.75" customHeight="1" x14ac:dyDescent="0.35"/>
    <row r="221" ht="15.75" customHeight="1" x14ac:dyDescent="0.35"/>
    <row r="222" ht="15.75" customHeight="1" x14ac:dyDescent="0.35"/>
    <row r="223" ht="15.75" customHeight="1" x14ac:dyDescent="0.35"/>
    <row r="224" ht="15.75" customHeight="1" x14ac:dyDescent="0.35"/>
    <row r="225" ht="15.75" customHeight="1" x14ac:dyDescent="0.35"/>
    <row r="226" ht="15.75" customHeight="1" x14ac:dyDescent="0.35"/>
    <row r="227" ht="15.75" customHeight="1" x14ac:dyDescent="0.35"/>
    <row r="228" ht="15.75" customHeight="1" x14ac:dyDescent="0.35"/>
    <row r="229" ht="15.75" customHeight="1" x14ac:dyDescent="0.35"/>
    <row r="230" ht="15.75" customHeight="1" x14ac:dyDescent="0.35"/>
    <row r="231" ht="15.75" customHeight="1" x14ac:dyDescent="0.35"/>
    <row r="232" ht="15.75" customHeight="1" x14ac:dyDescent="0.35"/>
    <row r="233" ht="15.75" customHeight="1" x14ac:dyDescent="0.35"/>
    <row r="234" ht="15.75" customHeight="1" x14ac:dyDescent="0.35"/>
    <row r="235" ht="15.75" customHeight="1" x14ac:dyDescent="0.35"/>
    <row r="236" ht="15.75" customHeight="1" x14ac:dyDescent="0.35"/>
    <row r="237" ht="15.75" customHeight="1" x14ac:dyDescent="0.35"/>
    <row r="238" ht="15.75" customHeight="1" x14ac:dyDescent="0.35"/>
    <row r="239" ht="15.75" customHeight="1" x14ac:dyDescent="0.35"/>
    <row r="240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pageMargins left="0.7" right="0.7" top="0.75" bottom="0.75" header="0" footer="0"/>
  <pageSetup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B2BE627E82BC4BAFF6F72779512BEE" ma:contentTypeVersion="20" ma:contentTypeDescription="Create a new document." ma:contentTypeScope="" ma:versionID="3da12385a3389793860a0163a818988e">
  <xsd:schema xmlns:xsd="http://www.w3.org/2001/XMLSchema" xmlns:xs="http://www.w3.org/2001/XMLSchema" xmlns:p="http://schemas.microsoft.com/office/2006/metadata/properties" xmlns:ns1="http://schemas.microsoft.com/sharepoint/v3" xmlns:ns2="5888dc7e-574f-412b-b0c1-d1272ceede5a" xmlns:ns3="f35cf21f-4c90-4c31-b2be-962ed3f04f12" targetNamespace="http://schemas.microsoft.com/office/2006/metadata/properties" ma:root="true" ma:fieldsID="c5e547dc5f8d2c7b92fdccaa27ca97a0" ns1:_="" ns2:_="" ns3:_="">
    <xsd:import namespace="http://schemas.microsoft.com/sharepoint/v3"/>
    <xsd:import namespace="5888dc7e-574f-412b-b0c1-d1272ceede5a"/>
    <xsd:import namespace="f35cf21f-4c90-4c31-b2be-962ed3f04f1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1:_ip_UnifiedCompliancePolicyProperties" minOccurs="0"/>
                <xsd:element ref="ns1:_ip_UnifiedCompliancePolicyUIAc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1:_dlc_ExpireDateSaved" minOccurs="0"/>
                <xsd:element ref="ns1:_dlc_ExpireDate" minOccurs="0"/>
                <xsd:element ref="ns1:_dlc_Exempt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  <xsd:element name="_dlc_ExpireDateSaved" ma:index="24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25" nillable="true" ma:displayName="Expiration Date" ma:hidden="true" ma:internalName="_dlc_ExpireDate" ma:readOnly="true">
      <xsd:simpleType>
        <xsd:restriction base="dms:DateTime"/>
      </xsd:simpleType>
    </xsd:element>
    <xsd:element name="_dlc_Exempt" ma:index="26" nillable="true" ma:displayName="Exempt from Policy" ma:hidden="true" ma:internalName="_dlc_Exempt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88dc7e-574f-412b-b0c1-d1272ceede5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5cf21f-4c90-4c31-b2be-962ed3f04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6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E2E1146-0DC8-4DC3-8C8B-36B928A3EA3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CF4DD91C-181E-4928-9A2C-EC7683D038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BA6D34B-FF77-4904-8C08-7AF2AF68F5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888dc7e-574f-412b-b0c1-d1272ceede5a"/>
    <ds:schemaRef ds:uri="f35cf21f-4c90-4c31-b2be-962ed3f04f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Useful links</vt:lpstr>
      <vt:lpstr>CREST S1-3</vt:lpstr>
      <vt:lpstr>CREST N4&amp;5</vt:lpstr>
      <vt:lpstr>CREST S5-6</vt:lpstr>
      <vt:lpstr>N5 Assignment</vt:lpstr>
      <vt:lpstr>S5 Assignment </vt:lpstr>
      <vt:lpstr>S6 Project</vt:lpstr>
      <vt:lpstr>N5 Numeracy requirements</vt:lpstr>
      <vt:lpstr>Coverage of SNC</vt:lpstr>
      <vt:lpstr>Please do not alter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Amanda Clegg</dc:creator>
  <cp:keywords/>
  <dc:description/>
  <cp:lastModifiedBy>Catherine Davies</cp:lastModifiedBy>
  <cp:revision/>
  <dcterms:created xsi:type="dcterms:W3CDTF">2019-08-13T13:36:40Z</dcterms:created>
  <dcterms:modified xsi:type="dcterms:W3CDTF">2025-07-02T22:15:42Z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0x0101003AB2BE627E82BC4BAFF6F72779512BEE</vt:lpwstr>
  </property>
  <property fmtid="{D5CDD505-2E9C-101B-9397-08002B2CF9AE}" pid="3" name="_dlc_policyId">
    <vt:lpwstr/>
  </property>
  <property fmtid="{D5CDD505-2E9C-101B-9397-08002B2CF9AE}" pid="4" name="ItemRetentionFormula">
    <vt:lpwstr/>
  </property>
</Properties>
</file>